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GeotehnikaRV\GRADNJA PLAZOVI\14. R3-638-1132 Begunje - Bistrica (Tržič)\1. RAZPISNA DOKUMENTACIJA\Pojasnilka in spremembe RD\"/>
    </mc:Choice>
  </mc:AlternateContent>
  <bookViews>
    <workbookView xWindow="0" yWindow="0" windowWidth="21570" windowHeight="7980" activeTab="3"/>
  </bookViews>
  <sheets>
    <sheet name="Rekapitulacija" sheetId="4" r:id="rId1"/>
    <sheet name="Skupne storitve" sheetId="8" r:id="rId2"/>
    <sheet name="Kamnita zložba" sheetId="2" r:id="rId3"/>
    <sheet name="Drenažno rebro" sheetId="9" r:id="rId4"/>
    <sheet name="Jašek v km 8,091" sheetId="10" r:id="rId5"/>
  </sheets>
  <externalReferences>
    <externalReference r:id="rId6"/>
  </externalReferences>
  <definedNames>
    <definedName name="_xlnm.Print_Area" localSheetId="3">'Drenažno rebro'!$B$1:$H$44</definedName>
    <definedName name="_xlnm.Print_Area" localSheetId="4">'Jašek v km 8,091'!$B$1:$H$58</definedName>
    <definedName name="_xlnm.Print_Area" localSheetId="2">'Kamnita zložba'!$B$1:$H$74</definedName>
    <definedName name="_xlnm.Print_Area" localSheetId="0">Rekapitulacija!$B$1:$I$35</definedName>
    <definedName name="_xlnm.Print_Area" localSheetId="1">'Skupne storitve'!$B$1:$H$31</definedName>
    <definedName name="_xlnm.Print_Titles" localSheetId="3">'Drenažno rebro'!$3:$3</definedName>
    <definedName name="_xlnm.Print_Titles" localSheetId="4">'Jašek v km 8,091'!$3:$3</definedName>
    <definedName name="_xlnm.Print_Titles" localSheetId="2">'Kamnita zložba'!$3:$3</definedName>
    <definedName name="_xlnm.Print_Titles" localSheetId="0">Rekapitulacija!#REF!</definedName>
    <definedName name="_xlnm.Print_Titles" localSheetId="1">'Skupne storitve'!$3:$3</definedName>
  </definedNames>
  <calcPr calcId="162913"/>
</workbook>
</file>

<file path=xl/calcChain.xml><?xml version="1.0" encoding="utf-8"?>
<calcChain xmlns="http://schemas.openxmlformats.org/spreadsheetml/2006/main">
  <c r="H57" i="10" l="1"/>
  <c r="H15" i="10"/>
  <c r="H73" i="2"/>
  <c r="H63" i="2"/>
  <c r="H60" i="2"/>
  <c r="H45" i="2"/>
  <c r="H29" i="2"/>
  <c r="H18" i="2"/>
  <c r="H43" i="10" l="1"/>
  <c r="H42" i="10"/>
  <c r="H41" i="10"/>
  <c r="H39" i="10"/>
  <c r="H38" i="10"/>
  <c r="H37" i="10"/>
  <c r="H33" i="10"/>
  <c r="H32" i="10"/>
  <c r="H31" i="10"/>
  <c r="H30" i="10"/>
  <c r="H26" i="10"/>
  <c r="H27" i="10" s="1"/>
  <c r="H22" i="10"/>
  <c r="H21" i="10"/>
  <c r="H18" i="10"/>
  <c r="H14" i="10"/>
  <c r="H13" i="10"/>
  <c r="H12" i="10"/>
  <c r="H11" i="10"/>
  <c r="H10" i="10"/>
  <c r="H9" i="10"/>
  <c r="H8" i="10"/>
  <c r="H7" i="10"/>
  <c r="H6" i="10"/>
  <c r="H31" i="9"/>
  <c r="H30" i="9"/>
  <c r="H29" i="9"/>
  <c r="H28" i="9"/>
  <c r="H27" i="9"/>
  <c r="H26" i="9"/>
  <c r="H25" i="9"/>
  <c r="H24" i="9"/>
  <c r="H20" i="9"/>
  <c r="H18" i="9"/>
  <c r="H17" i="9"/>
  <c r="H15" i="9"/>
  <c r="H14" i="9"/>
  <c r="H13" i="9"/>
  <c r="H9" i="9"/>
  <c r="H8" i="9"/>
  <c r="H7" i="9"/>
  <c r="H6" i="9"/>
  <c r="H59" i="2"/>
  <c r="H58" i="2"/>
  <c r="H57" i="2"/>
  <c r="H56" i="2"/>
  <c r="H55" i="2"/>
  <c r="H54" i="2"/>
  <c r="H53" i="2"/>
  <c r="H52" i="2"/>
  <c r="H51" i="2"/>
  <c r="H50" i="2"/>
  <c r="H49" i="2"/>
  <c r="H48" i="2"/>
  <c r="H44" i="2"/>
  <c r="H43" i="2"/>
  <c r="H42" i="2"/>
  <c r="H41" i="2"/>
  <c r="H40" i="2"/>
  <c r="H39" i="2"/>
  <c r="H38" i="2"/>
  <c r="H34" i="2"/>
  <c r="H33" i="2"/>
  <c r="H32" i="2"/>
  <c r="H28" i="2"/>
  <c r="H26" i="2"/>
  <c r="H25" i="2"/>
  <c r="H24" i="2"/>
  <c r="H22" i="2"/>
  <c r="H21" i="2"/>
  <c r="H17" i="2"/>
  <c r="H16" i="2"/>
  <c r="H15" i="2"/>
  <c r="H14" i="2"/>
  <c r="H13" i="2"/>
  <c r="H12" i="2"/>
  <c r="H11" i="2"/>
  <c r="H10" i="2"/>
  <c r="H9" i="2"/>
  <c r="H8" i="2"/>
  <c r="H7" i="2"/>
  <c r="H6" i="2"/>
  <c r="H23" i="8"/>
  <c r="H22" i="8"/>
  <c r="H21" i="8"/>
  <c r="H20" i="8"/>
  <c r="H19" i="8"/>
  <c r="H12" i="8"/>
  <c r="H11" i="8"/>
  <c r="H10" i="8"/>
  <c r="H9" i="8"/>
  <c r="H8" i="8"/>
  <c r="H7" i="8"/>
  <c r="H13" i="8" s="1"/>
  <c r="H16" i="8" s="1"/>
  <c r="H10" i="9" l="1"/>
  <c r="H24" i="8"/>
  <c r="H34" i="10"/>
  <c r="H35" i="2"/>
  <c r="H32" i="9"/>
  <c r="H6" i="8"/>
  <c r="D23" i="8" l="1"/>
  <c r="F19" i="9" l="1"/>
  <c r="H19" i="9" s="1"/>
  <c r="F20" i="10"/>
  <c r="F19" i="10" l="1"/>
  <c r="H19" i="10" s="1"/>
  <c r="H20" i="10"/>
  <c r="F16" i="9"/>
  <c r="H16" i="9" s="1"/>
  <c r="H21" i="9" s="1"/>
  <c r="F27" i="2"/>
  <c r="H27" i="2" s="1"/>
  <c r="H23" i="10" l="1"/>
  <c r="F23" i="2"/>
  <c r="H23" i="2" s="1"/>
  <c r="F40" i="10" l="1"/>
  <c r="H40" i="10" s="1"/>
  <c r="H44" i="10" s="1"/>
  <c r="H54" i="10" l="1"/>
  <c r="H40" i="9" l="1"/>
  <c r="H51" i="10"/>
  <c r="H39" i="9"/>
  <c r="H70" i="2"/>
  <c r="H52" i="10"/>
  <c r="H53" i="10"/>
  <c r="H50" i="10" l="1"/>
  <c r="H55" i="10" s="1"/>
  <c r="H47" i="10"/>
  <c r="H35" i="9"/>
  <c r="H38" i="9"/>
  <c r="H41" i="9" s="1"/>
  <c r="H42" i="9" s="1"/>
  <c r="H43" i="9" s="1"/>
  <c r="G10" i="4" l="1"/>
  <c r="H56" i="10"/>
  <c r="H58" i="10" s="1"/>
  <c r="H44" i="9"/>
  <c r="G11" i="4" l="1"/>
  <c r="H28" i="8" l="1"/>
  <c r="H26" i="8"/>
  <c r="H27" i="8" l="1"/>
  <c r="H29" i="8" s="1"/>
  <c r="H30" i="8" s="1"/>
  <c r="H31" i="8" l="1"/>
  <c r="G8" i="4"/>
  <c r="H67" i="2" l="1"/>
  <c r="H66" i="2" l="1"/>
  <c r="H68" i="2" l="1"/>
  <c r="H69" i="2"/>
  <c r="H71" i="2" l="1"/>
  <c r="H72" i="2" s="1"/>
  <c r="G9" i="4" l="1"/>
  <c r="G12" i="4" s="1"/>
  <c r="G13" i="4" s="1"/>
  <c r="H74" i="2"/>
  <c r="G14" i="4" l="1"/>
</calcChain>
</file>

<file path=xl/sharedStrings.xml><?xml version="1.0" encoding="utf-8"?>
<sst xmlns="http://schemas.openxmlformats.org/spreadsheetml/2006/main" count="579" uniqueCount="207">
  <si>
    <t>Št.</t>
  </si>
  <si>
    <t>Šifra</t>
  </si>
  <si>
    <t>OPIS DELA</t>
  </si>
  <si>
    <t>Enota</t>
  </si>
  <si>
    <t>Količina</t>
  </si>
  <si>
    <t>Cena</t>
  </si>
  <si>
    <t>VREDNOST</t>
  </si>
  <si>
    <t>1.0</t>
  </si>
  <si>
    <t>1.</t>
  </si>
  <si>
    <t>2.0</t>
  </si>
  <si>
    <t>m3</t>
  </si>
  <si>
    <t>3.0</t>
  </si>
  <si>
    <t>4.0</t>
  </si>
  <si>
    <t>SKUPAJ :</t>
  </si>
  <si>
    <t>VSE SKUPAJ :</t>
  </si>
  <si>
    <t>m</t>
  </si>
  <si>
    <t>m2</t>
  </si>
  <si>
    <t>2.</t>
  </si>
  <si>
    <t>kos</t>
  </si>
  <si>
    <t>3.</t>
  </si>
  <si>
    <t>4.</t>
  </si>
  <si>
    <t>7.</t>
  </si>
  <si>
    <t>DDV 22%</t>
  </si>
  <si>
    <t>5.</t>
  </si>
  <si>
    <t>ZEMELJSKA DELA</t>
  </si>
  <si>
    <t>ZEMELJSKA DELA SKUPAJ :</t>
  </si>
  <si>
    <t xml:space="preserve">ODVODNJAVANJE </t>
  </si>
  <si>
    <t xml:space="preserve">REKAPITULACIJA  </t>
  </si>
  <si>
    <t>ODVODNJAVANJE</t>
  </si>
  <si>
    <t>ODVODNJAVANJE SKUPAJ:</t>
  </si>
  <si>
    <t>NEPREDVIDENA DELA 10%</t>
  </si>
  <si>
    <t>kpl</t>
  </si>
  <si>
    <t>NEPREDVIDENA DELA 10% SKUPAJ:</t>
  </si>
  <si>
    <t>00 000</t>
  </si>
  <si>
    <t>51 211</t>
  </si>
  <si>
    <t>5.0</t>
  </si>
  <si>
    <t xml:space="preserve">53 134 53 612   </t>
  </si>
  <si>
    <t>KAMNITA ZLOŽBA</t>
  </si>
  <si>
    <t>KAMNITA ZLOŽBA SKUPAJ :</t>
  </si>
  <si>
    <t>6.</t>
  </si>
  <si>
    <t>TUJE STORITVE</t>
  </si>
  <si>
    <t>79 311</t>
  </si>
  <si>
    <t>79 351</t>
  </si>
  <si>
    <t>79 514</t>
  </si>
  <si>
    <t>TUJE STORITVE SKUPAJ:</t>
  </si>
  <si>
    <t>kg</t>
  </si>
  <si>
    <t>Dobava in vgradnja kamnitega drobljenca D16/32 za drenažni zasip. Po potrebi zasipanje z opažem.</t>
  </si>
  <si>
    <t xml:space="preserve">SKUPNA REKAPITULACIJA  </t>
  </si>
  <si>
    <t>8.</t>
  </si>
  <si>
    <t>9.</t>
  </si>
  <si>
    <t>SKUPNA DELA IN TUJE STORITVE</t>
  </si>
  <si>
    <t>13 111</t>
  </si>
  <si>
    <t>13 211 13 311 13 312 13 321 13 322 13 323</t>
  </si>
  <si>
    <t>Pripravljalna dela in organizacija gradbišča, vključno z odstranitvijo po končanih delih  (postavitev gradbiščne ograje, gradbiščnih tabel, začasnih kontejnerjev/pisarniških prostorov z vzdrževanjem, sanitarij, izdelava začasne deponije, transport mehanizacije in opreme,...).</t>
  </si>
  <si>
    <t>21 224 21 234</t>
  </si>
  <si>
    <t>Dobava in vgradnja PE drenažne cevi DN 200 (perforirana 1/3 ali 2/3) na betonski posteljici z obsipom, vključno z morebitnimi koleni, vtočnimi in iztočnimi glavami.</t>
  </si>
  <si>
    <t xml:space="preserve">Geodetska dela - zakoličba geodetskih in višinskih točk. </t>
  </si>
  <si>
    <t>Postavitev in zavarovanje profilov za zakoličbo objekta s površino nad 100 m2.</t>
  </si>
  <si>
    <t>11 313</t>
  </si>
  <si>
    <t>44 916</t>
  </si>
  <si>
    <t xml:space="preserve">Dobava in vgraditev pokrova iz ojačenega cementnega betona, krožnega prereza s premerom 80 cm. </t>
  </si>
  <si>
    <t>41 231</t>
  </si>
  <si>
    <t>Dobava in vgradnja betonskih kanalet na stik iz cementnega betona, dolžine 100 cm, širine 50 cm (notranja širina dna 30 cm) in notranje višine 15 cm; vključno z izdelavo betonskega ležišča C12/15 debeline 10 cm.</t>
  </si>
  <si>
    <t>12 494</t>
  </si>
  <si>
    <r>
      <t xml:space="preserve">Široki izkop vezljive zemljine/zrnate kamnine – 3. kategorije – strojno z nakladanjem. </t>
    </r>
    <r>
      <rPr>
        <i/>
        <sz val="10"/>
        <rFont val="Arial CE"/>
        <charset val="238"/>
      </rPr>
      <t>Izkopi za kamnito zložbo.</t>
    </r>
  </si>
  <si>
    <r>
      <t xml:space="preserve">Deponiranje izkopanega materiala na začasno deponijo ob delovišču, povratno zasipanje in utrjevanje. </t>
    </r>
    <r>
      <rPr>
        <i/>
        <sz val="10"/>
        <rFont val="Arial CE"/>
        <charset val="238"/>
      </rPr>
      <t>Izkopi za kamnito zložbo.</t>
    </r>
  </si>
  <si>
    <r>
      <t xml:space="preserve">Izkop vezljive zemljine/zrnate kamnine – 3. kategorije za kanalske rove in prepuste, širine do 1,0 m in globine do 1,0 m – strojno z nakladanjem, planiranje dna ročno; vključen prevoz in deponiranje na deponijo na razdalji do 25 km. </t>
    </r>
    <r>
      <rPr>
        <i/>
        <sz val="10"/>
        <rFont val="Arial CE"/>
        <charset val="238"/>
      </rPr>
      <t>Izkopi za kanalizacijsko cev.</t>
    </r>
  </si>
  <si>
    <r>
      <t xml:space="preserve">Dobava in izdelava   (enostranskega) podprtega opaža za ravne temelje (višina temelja 0.4 - 0.5 m). </t>
    </r>
    <r>
      <rPr>
        <i/>
        <sz val="10"/>
        <rFont val="Arial CE"/>
        <charset val="238"/>
      </rPr>
      <t>Temelj.</t>
    </r>
  </si>
  <si>
    <r>
      <t xml:space="preserve">Dobava in vgraditev cementnega betona C25/30, XC2, PV-I, D32, S1 v prerez nad 0,50 m3/m2-m1. </t>
    </r>
    <r>
      <rPr>
        <i/>
        <sz val="10"/>
        <rFont val="Arial CE"/>
        <charset val="238"/>
      </rPr>
      <t>Temelj in podložni beton za drenažno cev.</t>
    </r>
  </si>
  <si>
    <t>PREDDELA in ZAKLJUČNA DELA</t>
  </si>
  <si>
    <t>PREDDELA in ZAKLJUČNA DELA SKUPAJ:</t>
  </si>
  <si>
    <t>12 211</t>
  </si>
  <si>
    <t>Demontaža prometnega znaka na enem podstavku.</t>
  </si>
  <si>
    <r>
      <t xml:space="preserve">(Nakladanje izkopanega materiala), prevoz in deponiranje na deponijo na razdalji do 25 km. </t>
    </r>
    <r>
      <rPr>
        <i/>
        <sz val="10"/>
        <rFont val="Arial CE"/>
        <charset val="238"/>
      </rPr>
      <t>Izkopi za kamnito zložbo.</t>
    </r>
  </si>
  <si>
    <t>11 312</t>
  </si>
  <si>
    <t>12 132</t>
  </si>
  <si>
    <t>Odstranitev grmovja in dreves z debli premera do 10 cm ter vej na redko porasli površini - strojno.</t>
  </si>
  <si>
    <t>12 151</t>
  </si>
  <si>
    <t>Posek in odstranitev drevesa z deblom premera 11 do 30 cm ter odstranitev vej.</t>
  </si>
  <si>
    <t>12 163</t>
  </si>
  <si>
    <t>Odstranitev panja s premerom 11 do 30 cm z odvozom na deponijo na razdaljo nad 1000 m.</t>
  </si>
  <si>
    <t>12 322</t>
  </si>
  <si>
    <t>12 382</t>
  </si>
  <si>
    <t>Rezanje asfaltne plasti s talno diamantno žago, debele 6 do 10 cm.</t>
  </si>
  <si>
    <t>10.</t>
  </si>
  <si>
    <t>44 164</t>
  </si>
  <si>
    <t>Dobava in izdelava jaška iz cementnega betona, krožnega prereza s premerom 80 cm, globokega 2.5 m, vključno z ureditvijo direktnega vtoka bet. kanalet, vtoka drenažne cevi in vtoka/iztoka kanalizacijske cevi.</t>
  </si>
  <si>
    <t>DRENAŽNO REBRO</t>
  </si>
  <si>
    <t>PREDDELA</t>
  </si>
  <si>
    <t>PREDDELA SKUPAJ:</t>
  </si>
  <si>
    <t>DRENAŽNO REBRO SKUPAJ :</t>
  </si>
  <si>
    <t xml:space="preserve">NEPREDVIDENA DELA 10% </t>
  </si>
  <si>
    <t>Izdelava dostopne ceste širine min. 3.5 m (nasutje s kamnitim drobljencem D32 v debelini do 20 cm, vključno z utrjevanjem in odstranitvijo po končanih delih).</t>
  </si>
  <si>
    <t>11.</t>
  </si>
  <si>
    <t>Dobava in vgradnja kamnitega materiala (gramoz, kamenje) do D125, vključno z utrjevanjem.</t>
  </si>
  <si>
    <t>Dobava in vgraditev geotekstilije za ločilno plast (po načrtu), natezna trdnost 12 kN/m2.</t>
  </si>
  <si>
    <t>23 312</t>
  </si>
  <si>
    <t>Dobava in vgradnja PE kanalizacijske cevi DN 250 SN4 na peščeni posteljici z obsipom, vključno z morebitnimi koleni, vtočnimi in iztočnimi glavami.</t>
  </si>
  <si>
    <t>44 175</t>
  </si>
  <si>
    <t>44 917</t>
  </si>
  <si>
    <t>VOZIŠČNA KONSTRUKCIJA</t>
  </si>
  <si>
    <t>31 132</t>
  </si>
  <si>
    <t>32 591</t>
  </si>
  <si>
    <r>
      <t xml:space="preserve">Čiščenje utrjene/odrezkane površine podlage pred pobrizgom z bitumenskim vezivom. </t>
    </r>
    <r>
      <rPr>
        <i/>
        <sz val="10"/>
        <rFont val="Arial CE"/>
        <charset val="238"/>
      </rPr>
      <t>Na meji obdelave.</t>
    </r>
  </si>
  <si>
    <t>32 562</t>
  </si>
  <si>
    <t>Pobrizg podlage z bitumensko emulzijo 0,4 kg/m2.</t>
  </si>
  <si>
    <t>36 131</t>
  </si>
  <si>
    <t>Izdelava bankine iz drobljenca D32, široke do 0,50 m.</t>
  </si>
  <si>
    <t>VOZIŠČNA KONSTRUKCIJA SKUPAJ :</t>
  </si>
  <si>
    <t>6.0</t>
  </si>
  <si>
    <t>31 134</t>
  </si>
  <si>
    <t>Dobava in izdelava nevezane nosilne plasti enakomerno zrnatega drobljenca D32 iz kamnine v debelini 25 cm, vključno z utrjevanjem.</t>
  </si>
  <si>
    <t>Dobava in izdelava zmrzlinsko odporne kamnite posteljice enakomerno zrnatega drobljenca D125 iz kamnine v debelini 30 cm, vključno z utrjevanjem.</t>
  </si>
  <si>
    <t>Porušitev in odstranitev asfaltne plasti v debelini 6 do 10 cm; vključeno nakladanje, prevoz in deponiranje na deponijo na razdalji do 25 km in plačilo komunalnih stroškov deponiranja.</t>
  </si>
  <si>
    <t>KAMNITA OBLOGA</t>
  </si>
  <si>
    <t>KAMNITA OBLOGA SKUPAJ :</t>
  </si>
  <si>
    <t>Dobava in vgradnja zemeljsko vlažnega betona C25/30 in kamnitih blokov velikosti 20-40 cm v razmerju  30:70, vključno z izdelavo poglobljenih fug na vidnem delu in krone. Izcednice DN 50 v rastru 1.5 m.</t>
  </si>
  <si>
    <r>
      <t xml:space="preserve">Porušitev in odstranitev kamnite obloge, izvedene s cementnim betonom in kamnitim lomljencem; vključeno nakladanje, prevoz in deponiranje na deponijo na razdalji do 25 km in plačilo komunalnih stroškov deponiranja. Možna ponovna uporaba v novi kamniti zložbi.  </t>
    </r>
    <r>
      <rPr>
        <i/>
        <sz val="10"/>
        <rFont val="Arial CE"/>
        <charset val="238"/>
      </rPr>
      <t>Obstoječa KZ.</t>
    </r>
  </si>
  <si>
    <t>12 495</t>
  </si>
  <si>
    <t>12 432</t>
  </si>
  <si>
    <t>12 421</t>
  </si>
  <si>
    <t>Porušitev in odstranitev kanalizacije iz cevi s premerom do 40 cm.</t>
  </si>
  <si>
    <t>Ureditev planuma temeljnih tal vezljive zemljine/zrnate kamnine – 3. kategorije.</t>
  </si>
  <si>
    <t>22 112   22 113</t>
  </si>
  <si>
    <t>Dobava in vgradnja zemeljsko vlažnega betona C25/30 in kamnitih blokov velikosti 30-80 cm v razmerju  30:70, vključno z izdelavo poglobljenih fug na vidnem delu in krone.</t>
  </si>
  <si>
    <t>JAŠEK v km 8,091</t>
  </si>
  <si>
    <t xml:space="preserve">Izdelava izvedbenega načrta za sanacijo plazu nad cesto R3-638/1132
Begunje - Bistrica (Tržič) v km 8,040
</t>
  </si>
  <si>
    <t>Zakoličenje podzemnega električnega kabla. Komplet z vsemi dovoljenji in spremljavami. Dolžina kabla v območju obdelave cca. 80 m.</t>
  </si>
  <si>
    <t>Prestavilo (ali zavarovanje) obstoječega lesenega droga za nadzemni K_TK kabel. V postavki upoštevati: 1) Demontaža/odstranitev lesenega električnega droga na betonskem podstavku; vključeno nakladanje, prevoz in deponiranje na deponijo na razdalji do 25 km in plačilo komunalnih stroškov deponiranja; 2) Dobava in vgradnja novega lesenega (npr. kostanjev) električnega droga na betonskem podstavku; 3) Komplet z vsemi dovoljenji, spremljavami, odklopi, vklopi, odstranitvijo in namestitvijo K_TK kabla, ozemljitvijo,... Ostalo) Razdalja med drogovi znaša cca. 40 m.</t>
  </si>
  <si>
    <t xml:space="preserve"> 22 112</t>
  </si>
  <si>
    <r>
      <t xml:space="preserve">Ureditev planuma temeljnih tal vezljive zemljine – 3. kategorije. </t>
    </r>
    <r>
      <rPr>
        <i/>
        <sz val="10"/>
        <rFont val="Arial CE"/>
        <charset val="238"/>
      </rPr>
      <t>Kamnita zložba.</t>
    </r>
  </si>
  <si>
    <t>31 342</t>
  </si>
  <si>
    <t>Izdelava zgornje nosilne plasti bituminiziranega drobljenca zrnavosti 0/22 mm v debelini 6 cm. AC 22 base B 50/70, A4.</t>
  </si>
  <si>
    <t>41 321</t>
  </si>
  <si>
    <t>Izdelava asfaltne mulde iz BB, v enaki sestavi kot vozišče, na obstoječo podlago, široke 50 cm.</t>
  </si>
  <si>
    <t>Izdelava obrabne in zaporne plasti bitumenskega betona BB 11ks iz zmesi zrn peska iz karbonatnih kamnin, drobirja iz silikatnih kamnin in cestogradbenega bitumna                                                             v debelini 40 mm. AC 11 surf B 50/70, A4.</t>
  </si>
  <si>
    <t>32 273</t>
  </si>
  <si>
    <r>
      <t xml:space="preserve">Široki izkop vezljive zemljine/zrnate kamnine – 3. kategorije – strojno z nakladanjem. </t>
    </r>
    <r>
      <rPr>
        <i/>
        <sz val="10"/>
        <rFont val="Arial CE"/>
        <charset val="238"/>
      </rPr>
      <t>Izkopi za drenažno rebro.</t>
    </r>
  </si>
  <si>
    <r>
      <t xml:space="preserve">Deponiranje izkopanega materiala na začasno deponijo ob delovišču, povratno zasipanje in utrjevanje. </t>
    </r>
    <r>
      <rPr>
        <i/>
        <sz val="10"/>
        <rFont val="Arial CE"/>
        <charset val="238"/>
      </rPr>
      <t>Izkopi za drenažno rebro.</t>
    </r>
  </si>
  <si>
    <r>
      <t xml:space="preserve">Nakladanje izkopanega materiala, prevoz in deponiranje na deponijo na razdalji do 25 km. </t>
    </r>
    <r>
      <rPr>
        <i/>
        <sz val="10"/>
        <rFont val="Arial CE"/>
        <charset val="238"/>
      </rPr>
      <t>Izkopi za drenažno rebro.</t>
    </r>
  </si>
  <si>
    <r>
      <t xml:space="preserve">Dobava, razrez, vgradnja in odstranitev lesenih smrekovih plohov kvalitete C20 in debeline 5 cm. Predvidena dolžina kosa 100 cm (zalaganje med profile HEA). Večkratna vgradnja in odstranitev. </t>
    </r>
    <r>
      <rPr>
        <i/>
        <sz val="10"/>
        <rFont val="Arial CE"/>
        <charset val="238"/>
      </rPr>
      <t>Zaledna stran izkopa za drenažno rebro (v primeru nestabilnih izkopov).</t>
    </r>
  </si>
  <si>
    <t>Deponiranje izkopanega materiala na začasno deponijo ob delovišču, povratno zasipanje in utrjevanje.</t>
  </si>
  <si>
    <t xml:space="preserve">(Nakladanje izkopanega materiala), prevoz in deponiranje na deponijo na razdalji do 25 km. </t>
  </si>
  <si>
    <t>Zakoličenje podzemnega K_TK  kabla. Komplet z vsemi dovoljenji in spremljavami. Dolžina kabla v območju obdelave cca. 10 m.</t>
  </si>
  <si>
    <t>Zakoličenje vodovoda. Komplet z vsemi dovoljenji in spremljavami. Dolžina voda v območju obdelave cca. 10 m.</t>
  </si>
  <si>
    <r>
      <t xml:space="preserve">Ureditev naklonov in povrnitev (novih ali poškodovanih) brežin v prvotno stanje. Humuziranje do 20 cm, zatravitev s semenom. </t>
    </r>
    <r>
      <rPr>
        <i/>
        <sz val="10"/>
        <rFont val="Arial CE"/>
        <charset val="238"/>
      </rPr>
      <t>Območje cca. 10 m nad kamnito zložbo.</t>
    </r>
  </si>
  <si>
    <r>
      <t xml:space="preserve">Dobava, priostrenje, vgradnja (z zabijanjem-vibriranjem) in izvlek jeklenih profilov HEA 140, jeklo S235. Večkratna vgradnja in izvlek. Skupaj 10 kos, dolžine 4 m. </t>
    </r>
    <r>
      <rPr>
        <i/>
        <sz val="10"/>
        <rFont val="Arial CE"/>
        <charset val="238"/>
      </rPr>
      <t>Zaledna stran izkopa za kamnito zložbo (v primeru nestabilnih izkopov).</t>
    </r>
  </si>
  <si>
    <r>
      <t xml:space="preserve">Dobava, razrez, vgradnja in odstranitev lesenih smrekovih plohov kvalitete C20 in debeline 5 cm. Predvidena dolžina kosa 100-150 cm (zalaganje med profile HEA). Večkratna vgradnja in odstranitev. </t>
    </r>
    <r>
      <rPr>
        <i/>
        <sz val="10"/>
        <rFont val="Arial CE"/>
        <charset val="238"/>
      </rPr>
      <t>Zaledna stran izkopa za kamnito zložbo (v primeru nestabilnih izkopov).</t>
    </r>
  </si>
  <si>
    <r>
      <t xml:space="preserve">Izdelava zgornje nosilne plasti bituminiziranega drobljenca zrnavosti 0/22 mm v debelini 6 cm. AC 22 base B 50/70, A4. </t>
    </r>
    <r>
      <rPr>
        <i/>
        <sz val="10"/>
        <rFont val="Arial CE"/>
        <charset val="238"/>
      </rPr>
      <t>Mulda.</t>
    </r>
  </si>
  <si>
    <t>21 314</t>
  </si>
  <si>
    <r>
      <t xml:space="preserve">Ureditev planuma temeljnih tal vezljive zemljine – 3. kategorije. </t>
    </r>
    <r>
      <rPr>
        <i/>
        <sz val="10"/>
        <rFont val="Arial CE"/>
        <charset val="238"/>
      </rPr>
      <t>Drenažno rebro.</t>
    </r>
  </si>
  <si>
    <t>22 112</t>
  </si>
  <si>
    <t>12.</t>
  </si>
  <si>
    <r>
      <t xml:space="preserve">Ureditev naklonov in povrnitev (novih ali poškodovanih) brežin v prvotno stanje. Humuziranje do 20 cm, zatravitev s semenom. </t>
    </r>
    <r>
      <rPr>
        <i/>
        <sz val="10"/>
        <rFont val="Arial CE"/>
        <charset val="238"/>
      </rPr>
      <t>Območje drenažnega rebra, planiranja, gradbiščne ceste.</t>
    </r>
  </si>
  <si>
    <t xml:space="preserve">PREDDELA </t>
  </si>
  <si>
    <r>
      <t xml:space="preserve">Porušitev in odstranitev betonskega jaška krožnega prereza s premerom 100 cm, vključno s pokrovom; vključeno nakladanje, prevoz in deponiranje na deponijo na razdalji do 25 km in plačilo komunalnih stroškov deponiranja. </t>
    </r>
    <r>
      <rPr>
        <i/>
        <sz val="10"/>
        <rFont val="Arial CE"/>
        <charset val="238"/>
      </rPr>
      <t>Obstoječi betonski jašek.</t>
    </r>
  </si>
  <si>
    <r>
      <t xml:space="preserve">Porušitev in odstranitev cementnega betona (betonske kanalete); vključeno nakladanje, prevoz in deponiranje na deponijo na razdalji do 25 km in plačilo komunalnih stroškov deponiranja. </t>
    </r>
    <r>
      <rPr>
        <i/>
        <sz val="10"/>
        <rFont val="Arial CE"/>
        <charset val="238"/>
      </rPr>
      <t>Obstoječe betonske kanalete.</t>
    </r>
  </si>
  <si>
    <r>
      <t xml:space="preserve">Porušitev in odstranitev cementnega betona (betonska iztočna glava); vključeno nakladanje, prevoz in deponiranje na deponijo na razdalji do 25 km in plačilo komunalnih stroškov deponiranja. </t>
    </r>
    <r>
      <rPr>
        <i/>
        <sz val="10"/>
        <rFont val="Arial CE"/>
        <charset val="238"/>
      </rPr>
      <t>Obstoječi betonski iztok v dolžini 0.5 m.</t>
    </r>
  </si>
  <si>
    <r>
      <t xml:space="preserve">Ureditev naklonov in povrnitev (novih ali poškodovanih) brežin v prvotno stanje. Humuziranje do 20 cm, zatravitev s semenom. </t>
    </r>
    <r>
      <rPr>
        <i/>
        <sz val="10"/>
        <rFont val="Arial CE"/>
        <charset val="238"/>
      </rPr>
      <t>Območje ob kamniti oblogi.</t>
    </r>
  </si>
  <si>
    <r>
      <t xml:space="preserve">Široki izkop vezljive zemljine/zrnate kamnine – 3. kategorije – strojno z nakladanjem. </t>
    </r>
    <r>
      <rPr>
        <i/>
        <sz val="10"/>
        <rFont val="Arial CE"/>
        <charset val="238"/>
      </rPr>
      <t>Odstranitev betonskega jaška, kanalet, kanalizacijske cevi, izkop za novo kamnito oblogo, novi betonski jašek, nove kanalizacijske cevi, novo VK na območju izkopov VK.</t>
    </r>
  </si>
  <si>
    <t>Dobava in izdelava zmrzlinsko odporne kamnite posteljice enakomerno zrnatega drobljenca D125 iz kamnine v debelini 30 cm (oziroma do dna izkopa), vključno z utrjevanjem.</t>
  </si>
  <si>
    <r>
      <t>Dobava in vgradnja PE kanalizacijske cevi DN 300</t>
    </r>
    <r>
      <rPr>
        <sz val="10"/>
        <color rgb="FFFF0000"/>
        <rFont val="Arial CE"/>
        <charset val="238"/>
      </rPr>
      <t xml:space="preserve"> </t>
    </r>
    <r>
      <rPr>
        <sz val="10"/>
        <rFont val="Arial CE"/>
        <charset val="238"/>
      </rPr>
      <t xml:space="preserve">SN8 na peščeni posteljici z obsipom, vključno z morebitnimi koleni, vtočnimi/iztočnimi glavami in spojkami (navezava na obstoječo cev 2x). </t>
    </r>
  </si>
  <si>
    <t>Dobava in izdelava jaška iz cementnega betona, krožnega prereza s premerom 100 cm, globokega 1.5 m, vključno z ureditvijo direktnega vtoka bet. kanalet, vtoka/iztoka kanalizacijske cevi.</t>
  </si>
  <si>
    <t>44 172</t>
  </si>
  <si>
    <t>Obdelava obstoječega betonskega jaška iz cementnega betona, krožnega prereza s premerom 100 cm, globokega 1.3 m, vključno s priključitvijo vtoka kanalizacijske cevi DN 250.</t>
  </si>
  <si>
    <t>Porušitev in odstranitev drenažne cevi s premerom do 40 cm (2x 110 mm). Po potrebi.</t>
  </si>
  <si>
    <t xml:space="preserve">Porušitev in odstranitev jeklenega linijskega požiralnika - kanalete z jekleno rešetko (povprečna dolžina kosa 3 m); vključeno nakladanje, prevoz in deponiranje na deponijo na razdalji do 25 km in plačilo komunalnih stroškov deponiranja. </t>
  </si>
  <si>
    <t>12 498</t>
  </si>
  <si>
    <t>Dobava in vgraditev linijske rešetke iz duktilne litine za kineto, z nosilnostjo 250 kN</t>
  </si>
  <si>
    <t>43 824</t>
  </si>
  <si>
    <t>Dobava in vgradnja betonskih linijskih kanalet na stik iz cementnega betona, dolžine 100 cm, širine 20 cm in višine 20 cm; vključno z izdelavo betonskega ležišča C12/15 debeline 10 cm.</t>
  </si>
  <si>
    <t>44 914</t>
  </si>
  <si>
    <t>44 141</t>
  </si>
  <si>
    <t>Dobava in izdelava jaška iz cementnega betona, krožnega prereza s premerom 60 cm, globokega 1.0 m, vključno z ureditvijo direktnega vtoka asfaltne mulde, iztoka linijske kanalete.</t>
  </si>
  <si>
    <t xml:space="preserve">Čiščenje utrjene/odrezkane površine podlage pred pobrizgom z bitumenskim vezivom. </t>
  </si>
  <si>
    <r>
      <t xml:space="preserve">Izdelava obrabne in zaporne plasti bitumenskega betona BB 11ks iz zmesi zrn peska iz karbonatnih kamnin, drobirja iz silikatnih kamnin in cestogradbenega bitumna                                                             v debelini 40 mm. AC 11 surf B 50/70, A4. </t>
    </r>
    <r>
      <rPr>
        <i/>
        <sz val="10"/>
        <rFont val="Arial CE"/>
        <charset val="238"/>
      </rPr>
      <t>Mulda + vozišče.</t>
    </r>
  </si>
  <si>
    <r>
      <t xml:space="preserve">Široki izkop vezljive zemljine/zrnate kamnine – 3. kategorije – strojno s prekladanjem, zasipanjem in utrjevanjem. </t>
    </r>
    <r>
      <rPr>
        <i/>
        <sz val="10"/>
        <rFont val="Arial CE"/>
        <charset val="238"/>
      </rPr>
      <t xml:space="preserve">Planiranje. </t>
    </r>
  </si>
  <si>
    <r>
      <t xml:space="preserve">Postavitev in zavarovanje profilov za zakoličbo objekta s površino nad 51 do 100 m2. </t>
    </r>
    <r>
      <rPr>
        <i/>
        <sz val="10"/>
        <rFont val="Arial CE"/>
        <charset val="238"/>
      </rPr>
      <t>Kamnita zložba.</t>
    </r>
  </si>
  <si>
    <r>
      <t xml:space="preserve">Geodetska dela - zakoličba geodetskih in višinskih točk. </t>
    </r>
    <r>
      <rPr>
        <i/>
        <sz val="10"/>
        <rFont val="Arial CE"/>
        <charset val="238"/>
      </rPr>
      <t>Kamnita zložba, vozišče.</t>
    </r>
  </si>
  <si>
    <r>
      <t xml:space="preserve">Postavitev in zavarovanje prečnega profila ostale javne ceste v gričevnatem terenu. </t>
    </r>
    <r>
      <rPr>
        <i/>
        <sz val="10"/>
        <rFont val="Arial CE"/>
        <charset val="238"/>
      </rPr>
      <t>Vozišče.</t>
    </r>
  </si>
  <si>
    <t>11 222</t>
  </si>
  <si>
    <t>km</t>
  </si>
  <si>
    <t>11 122</t>
  </si>
  <si>
    <r>
      <t xml:space="preserve">Obnovitev in zavarovanje zakoličbe osi trase javne ceste v gričevnatem terenu. </t>
    </r>
    <r>
      <rPr>
        <i/>
        <sz val="10"/>
        <rFont val="Arial CE"/>
        <charset val="238"/>
      </rPr>
      <t>Vozišče.</t>
    </r>
  </si>
  <si>
    <t>KAMNITA ZLOŽBA z voziščem</t>
  </si>
  <si>
    <t>Dobava in vgradnja PE drenažne cevi DN 200 (perforirana 1/3 ali 2/3) na betonski posteljici (širina 100 cm, debelina do 15 cm) z obsipom, vključno z morebitnimi koleni, vtočnimi in iztočnimi glavami.</t>
  </si>
  <si>
    <t>12 321</t>
  </si>
  <si>
    <r>
      <t xml:space="preserve">Porušitev (rezkanje) in odstranitev asfaltne plasti v debelini do 4 cm; vključeno nakladanje, prevoz in deponiranje na deponijo na razdalji do 25 km in plačilo komunalnih stroškov deponiranja. </t>
    </r>
    <r>
      <rPr>
        <i/>
        <sz val="10"/>
        <rFont val="Arial CE"/>
        <charset val="238"/>
      </rPr>
      <t>Mulda + vozišče.</t>
    </r>
  </si>
  <si>
    <t xml:space="preserve">Dobava in vgraditev pokrova s čistilno odprtino iz ojačenega cementnega betona, krožnega prereza s premerom 100 cm. </t>
  </si>
  <si>
    <t xml:space="preserve">Dobava in vgraditev pokrova s čistilno odprtino iz ojačenega cementnega betona, krožnega prereza s premerom 60 cm. </t>
  </si>
  <si>
    <t>Prestavilo podzemnega električnega kabla. Komplet z vsemi dovoljenji, spremljavami, deli. Dolžina kabla v območju obdelave cca. 15 m.</t>
  </si>
  <si>
    <r>
      <t xml:space="preserve">Dobava, priostrenje, vgradnja (z zabijanjem-vibriranjem) in izvlek jeklenih profilov HEA 140, jeklo S235. Večkratna vgradnja in izvlek. Skupaj 20 kos, dolžine 5 m. </t>
    </r>
    <r>
      <rPr>
        <i/>
        <sz val="10"/>
        <rFont val="Arial CE"/>
        <charset val="238"/>
      </rPr>
      <t>Zaledna stran izkopa za drenažno rebro (v primeru nestabilnih izkopov).</t>
    </r>
  </si>
  <si>
    <t>Dobava in izdelava jaška iz cementnega betona, krožnega prereza s premerom 100 cm, globokega 3.5 m, vključno z ureditvijo vtoka/iztoka drenažne cevi in iztoka kanalizacijske cevi.</t>
  </si>
  <si>
    <t>Dobava in vgradnja čepaste folije, 350 g/m2.</t>
  </si>
  <si>
    <t xml:space="preserve">Dobava in vgradnja kamnitega drobljenca D16/32 za drenažni zasip. </t>
  </si>
  <si>
    <t>h</t>
  </si>
  <si>
    <t>Izdelava projektne dokumentacije za projekt izvedenih del INID vključno z izdelavo geodetskega posnetka izvedenih del</t>
  </si>
  <si>
    <t>Izdelava elaborata začasne prometne ureditve za vse faze izvedbe  in pridobitvijo soglasij DRSI.</t>
  </si>
  <si>
    <t xml:space="preserve"> 79 515</t>
  </si>
  <si>
    <t>Opomba 1.:  Ponudnik naj si pred oddajo ponudbe ogleda teren oziroma gradbišče, tako da je seznanjem z dejanskim stanjem.  Dela se morajo izvajati z veljavnimi tehničnimi predpisi, normativi  in standardi, ob upoštevanju zahtev iz varstva pri delu.</t>
  </si>
  <si>
    <t xml:space="preserve">Opomba 2.:  V ponudbenih cenah  morajo biti vključeni vsi stroški za izvedbo del (dobave, delo, pomožna dela, stroški ureditve gradbišča, transporti, stroški deponij), stroški organizacije in ureditve gradbišča, izdelava varnostnega načrta, geodetskega načrta, izdelava in dostava izpolnjenih obrazcev BCP naročniku, izdelavo izvedbenega načrta izvedenih del (INID), ravnanje z odpadki v skladu z veljavno zakonodaj, redno čiščenje gradbišča med izvedbo in po končanju del ter izdelavo dokazil o zanesljivosti objekta. </t>
  </si>
  <si>
    <t>Opomba 3.: Ponudnik mora v cenah v popisnih postavkah zajeti vrednosti vseh potrebnih del vključno z izdelavo tehnološko ekonomskega elaborata, tekočimi in končnimi poročili posameznih strokovnjakov tekoče kontrole - prevzemanje plasti pri zemeljskih delih in zgornjem ustroju, asfaltih, izolacijah, betonih, geoloških pregledih, vodotesnost kanalizacije in jaškov, itd. vse v smislu dokazovanja kvalitete izvedenih del. Upoštevati priložen načrt NKK v specifikaciji naročila.</t>
  </si>
  <si>
    <t>Opomba 5.: Ure projektantskega in geomehanskega nadzora na gradbišču se priznajo na podlagi vpisov nadzora v gradbeni dnevnik**</t>
  </si>
  <si>
    <t>Opomba 4.: Ponudnik ne sme spreminjati ocenjene vrednosti zapore prometa v zavihku "Skupne storitve". Končni obračun za navedeno postavko se izvrši po izstavljenih računih koncesionarja*</t>
  </si>
  <si>
    <t>Izdelava začasne prometne ureditve - dokumentacija, dovoljenja in zavarovanje gradbišča v času gradnje s polovično zaporo prometa in usmerjanjem s semaforji. Ocenjeno 40 dni.*</t>
  </si>
  <si>
    <t>Projektantski nadzor**</t>
  </si>
  <si>
    <t>Geotehnični nadzor**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</si>
</sst>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
    <numFmt numFmtId="165" formatCode="_-* #,##0.00\ &quot;SIT&quot;_-;\-* #,##0.00\ &quot;SIT&quot;_-;_-* &quot;-&quot;??\ &quot;SIT&quot;_-;_-@_-"/>
  </numFmts>
  <fonts count="16" x14ac:knownFonts="1">
    <font>
      <sz val="10"/>
      <name val="Arial CE"/>
      <charset val="238"/>
    </font>
    <font>
      <b/>
      <sz val="10"/>
      <name val="Arial CE"/>
      <charset val="238"/>
    </font>
    <font>
      <b/>
      <sz val="12"/>
      <name val="Arial CE"/>
      <family val="2"/>
      <charset val="238"/>
    </font>
    <font>
      <b/>
      <sz val="10"/>
      <name val="Arial CE"/>
      <family val="2"/>
      <charset val="238"/>
    </font>
    <font>
      <sz val="12"/>
      <name val="Arial CE"/>
      <family val="2"/>
      <charset val="238"/>
    </font>
    <font>
      <sz val="12"/>
      <color rgb="FFFF0000"/>
      <name val="Arial CE"/>
      <family val="2"/>
      <charset val="238"/>
    </font>
    <font>
      <sz val="10"/>
      <color rgb="FFFF0000"/>
      <name val="Arial CE"/>
      <family val="2"/>
      <charset val="238"/>
    </font>
    <font>
      <sz val="9"/>
      <name val="Arial CE"/>
      <charset val="238"/>
    </font>
    <font>
      <b/>
      <sz val="9"/>
      <name val="Arial CE"/>
      <charset val="238"/>
    </font>
    <font>
      <sz val="10"/>
      <name val="Arial"/>
      <family val="2"/>
      <charset val="238"/>
    </font>
    <font>
      <b/>
      <sz val="11"/>
      <name val="Arial CE"/>
      <charset val="238"/>
    </font>
    <font>
      <i/>
      <sz val="10"/>
      <name val="Arial CE"/>
      <charset val="238"/>
    </font>
    <font>
      <sz val="10"/>
      <name val="Arial CE"/>
      <family val="2"/>
      <charset val="238"/>
    </font>
    <font>
      <sz val="10"/>
      <color rgb="FFFF0000"/>
      <name val="Arial CE"/>
      <charset val="238"/>
    </font>
    <font>
      <sz val="10"/>
      <name val="Arial CE"/>
      <charset val="238"/>
    </font>
    <font>
      <b/>
      <sz val="10"/>
      <name val="Arial"/>
      <family val="2"/>
      <charset val="23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s>
  <cellStyleXfs count="10">
    <xf numFmtId="0" fontId="0" fillId="0" borderId="0"/>
    <xf numFmtId="0" fontId="9" fillId="0" borderId="0"/>
    <xf numFmtId="0" fontId="9" fillId="0" borderId="0"/>
    <xf numFmtId="0" fontId="9" fillId="0" borderId="0"/>
    <xf numFmtId="0" fontId="9" fillId="0" borderId="0"/>
    <xf numFmtId="0" fontId="9" fillId="0" borderId="0" applyFill="0" applyBorder="0"/>
    <xf numFmtId="165" fontId="14" fillId="0" borderId="0" applyFont="0" applyFill="0" applyBorder="0" applyAlignment="0" applyProtection="0"/>
    <xf numFmtId="0" fontId="9" fillId="0" borderId="0" applyFont="0" applyBorder="0"/>
    <xf numFmtId="0" fontId="9" fillId="0" borderId="0"/>
    <xf numFmtId="0" fontId="9" fillId="0" borderId="0"/>
  </cellStyleXfs>
  <cellXfs count="209">
    <xf numFmtId="0" fontId="0" fillId="0" borderId="0" xfId="0"/>
    <xf numFmtId="4" fontId="0" fillId="0" borderId="2" xfId="0" applyNumberFormat="1" applyBorder="1"/>
    <xf numFmtId="4" fontId="0" fillId="0" borderId="3" xfId="0" applyNumberFormat="1" applyBorder="1"/>
    <xf numFmtId="0" fontId="0" fillId="0" borderId="0" xfId="0" applyBorder="1"/>
    <xf numFmtId="4" fontId="2" fillId="0" borderId="5" xfId="0" applyNumberFormat="1" applyFont="1" applyBorder="1"/>
    <xf numFmtId="4" fontId="1" fillId="0" borderId="0" xfId="0" applyNumberFormat="1" applyFont="1" applyBorder="1"/>
    <xf numFmtId="4" fontId="0" fillId="0" borderId="0" xfId="0" applyNumberFormat="1" applyBorder="1"/>
    <xf numFmtId="0" fontId="0" fillId="0" borderId="7" xfId="0" applyBorder="1"/>
    <xf numFmtId="0" fontId="0" fillId="0" borderId="8" xfId="0" applyBorder="1"/>
    <xf numFmtId="4" fontId="0" fillId="0" borderId="0" xfId="0" applyNumberFormat="1"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7" xfId="0" applyBorder="1" applyAlignment="1">
      <alignment horizontal="center"/>
    </xf>
    <xf numFmtId="4" fontId="2" fillId="0" borderId="17" xfId="0" applyNumberFormat="1" applyFont="1" applyBorder="1"/>
    <xf numFmtId="4" fontId="2" fillId="0" borderId="26" xfId="0" applyNumberFormat="1" applyFont="1" applyBorder="1"/>
    <xf numFmtId="0" fontId="0" fillId="0" borderId="0" xfId="0" applyAlignment="1">
      <alignment horizontal="right"/>
    </xf>
    <xf numFmtId="49" fontId="0" fillId="0" borderId="0" xfId="0" applyNumberFormat="1" applyBorder="1" applyAlignment="1">
      <alignment horizontal="right"/>
    </xf>
    <xf numFmtId="49" fontId="1" fillId="0" borderId="0" xfId="0" applyNumberFormat="1" applyFont="1" applyBorder="1" applyAlignment="1">
      <alignment vertical="top"/>
    </xf>
    <xf numFmtId="0" fontId="0" fillId="0" borderId="0" xfId="0" applyBorder="1" applyAlignment="1">
      <alignment horizontal="right"/>
    </xf>
    <xf numFmtId="0" fontId="2" fillId="0" borderId="0" xfId="0" applyFont="1" applyBorder="1" applyAlignment="1">
      <alignment horizontal="center" vertical="center"/>
    </xf>
    <xf numFmtId="164" fontId="0" fillId="0" borderId="23" xfId="0" applyNumberFormat="1" applyBorder="1" applyAlignment="1">
      <alignment horizontal="left"/>
    </xf>
    <xf numFmtId="49" fontId="0" fillId="0" borderId="7" xfId="0" applyNumberFormat="1" applyBorder="1"/>
    <xf numFmtId="0" fontId="2" fillId="0" borderId="25" xfId="0" applyFont="1" applyBorder="1"/>
    <xf numFmtId="0" fontId="2" fillId="0" borderId="4" xfId="0" applyFont="1" applyBorder="1"/>
    <xf numFmtId="0" fontId="2" fillId="0" borderId="18" xfId="0" applyFont="1" applyBorder="1"/>
    <xf numFmtId="164" fontId="0" fillId="0" borderId="0" xfId="0" applyNumberFormat="1"/>
    <xf numFmtId="0" fontId="0" fillId="0" borderId="0" xfId="0" applyAlignment="1">
      <alignment horizontal="center"/>
    </xf>
    <xf numFmtId="164" fontId="0" fillId="0" borderId="30" xfId="0" applyNumberFormat="1" applyBorder="1" applyAlignment="1">
      <alignment horizontal="left"/>
    </xf>
    <xf numFmtId="49" fontId="0" fillId="0" borderId="34" xfId="0" applyNumberFormat="1" applyBorder="1"/>
    <xf numFmtId="0" fontId="0" fillId="0" borderId="0" xfId="0" applyProtection="1"/>
    <xf numFmtId="0" fontId="0" fillId="0" borderId="30" xfId="0" applyBorder="1" applyAlignment="1" applyProtection="1">
      <alignment horizontal="center"/>
    </xf>
    <xf numFmtId="0" fontId="0" fillId="0" borderId="0" xfId="0" applyBorder="1" applyAlignment="1" applyProtection="1">
      <alignment horizontal="center"/>
    </xf>
    <xf numFmtId="0" fontId="0" fillId="0" borderId="0" xfId="0" applyBorder="1" applyProtection="1"/>
    <xf numFmtId="0" fontId="0" fillId="0" borderId="31" xfId="0" applyBorder="1" applyProtection="1"/>
    <xf numFmtId="0" fontId="1" fillId="2" borderId="45" xfId="0" applyFont="1" applyFill="1" applyBorder="1" applyAlignment="1" applyProtection="1">
      <alignment horizontal="center"/>
    </xf>
    <xf numFmtId="0" fontId="1" fillId="2" borderId="1" xfId="0" applyFont="1" applyFill="1" applyBorder="1" applyAlignment="1" applyProtection="1">
      <alignment horizontal="center"/>
    </xf>
    <xf numFmtId="0" fontId="1" fillId="2" borderId="46" xfId="0" applyFont="1" applyFill="1" applyBorder="1" applyAlignment="1" applyProtection="1">
      <alignment horizontal="center"/>
    </xf>
    <xf numFmtId="49" fontId="4" fillId="3" borderId="10" xfId="0" applyNumberFormat="1" applyFont="1" applyFill="1" applyBorder="1" applyAlignment="1" applyProtection="1">
      <alignment horizontal="center"/>
    </xf>
    <xf numFmtId="49" fontId="2" fillId="3" borderId="11" xfId="0" applyNumberFormat="1" applyFont="1" applyFill="1" applyBorder="1" applyAlignment="1" applyProtection="1">
      <alignment horizontal="center"/>
    </xf>
    <xf numFmtId="49" fontId="2" fillId="3" borderId="11" xfId="0" applyNumberFormat="1" applyFont="1" applyFill="1" applyBorder="1" applyAlignment="1" applyProtection="1">
      <alignment horizontal="left"/>
    </xf>
    <xf numFmtId="4" fontId="6" fillId="3" borderId="11" xfId="0" applyNumberFormat="1" applyFont="1" applyFill="1" applyBorder="1" applyAlignment="1" applyProtection="1">
      <alignment horizontal="center"/>
    </xf>
    <xf numFmtId="0" fontId="4" fillId="3" borderId="11" xfId="0" applyFont="1" applyFill="1" applyBorder="1" applyProtection="1"/>
    <xf numFmtId="4" fontId="5" fillId="3" borderId="11" xfId="0" applyNumberFormat="1" applyFont="1" applyFill="1" applyBorder="1" applyProtection="1"/>
    <xf numFmtId="4" fontId="5" fillId="3" borderId="12" xfId="0" applyNumberFormat="1" applyFont="1" applyFill="1" applyBorder="1" applyProtection="1"/>
    <xf numFmtId="49" fontId="0" fillId="0" borderId="49" xfId="0" applyNumberFormat="1" applyBorder="1" applyAlignment="1" applyProtection="1">
      <alignment horizontal="center"/>
    </xf>
    <xf numFmtId="49" fontId="7" fillId="0" borderId="13" xfId="0" applyNumberFormat="1" applyFont="1" applyBorder="1" applyAlignment="1" applyProtection="1">
      <alignment horizontal="center"/>
    </xf>
    <xf numFmtId="49" fontId="0" fillId="0" borderId="44" xfId="0" applyNumberFormat="1" applyBorder="1" applyAlignment="1" applyProtection="1">
      <alignment horizontal="justify"/>
    </xf>
    <xf numFmtId="0" fontId="0" fillId="0" borderId="44" xfId="0" applyBorder="1" applyAlignment="1" applyProtection="1">
      <alignment horizontal="center"/>
    </xf>
    <xf numFmtId="4" fontId="0" fillId="0" borderId="47" xfId="0" applyNumberFormat="1" applyFill="1" applyBorder="1" applyProtection="1"/>
    <xf numFmtId="44" fontId="0" fillId="0" borderId="48" xfId="0" applyNumberFormat="1" applyFill="1" applyBorder="1" applyProtection="1"/>
    <xf numFmtId="44" fontId="0" fillId="0" borderId="50" xfId="0" applyNumberFormat="1" applyFill="1" applyBorder="1" applyProtection="1"/>
    <xf numFmtId="49" fontId="0" fillId="0" borderId="51" xfId="0" applyNumberFormat="1" applyBorder="1" applyAlignment="1" applyProtection="1">
      <alignment horizontal="center"/>
    </xf>
    <xf numFmtId="49" fontId="7" fillId="0" borderId="9" xfId="0" applyNumberFormat="1" applyFont="1" applyBorder="1" applyAlignment="1" applyProtection="1">
      <alignment horizontal="center" wrapText="1"/>
    </xf>
    <xf numFmtId="49" fontId="0" fillId="0" borderId="9" xfId="0" applyNumberFormat="1" applyBorder="1" applyAlignment="1" applyProtection="1">
      <alignment horizontal="justify"/>
    </xf>
    <xf numFmtId="4" fontId="0" fillId="0" borderId="9" xfId="0" applyNumberFormat="1" applyBorder="1" applyAlignment="1" applyProtection="1">
      <alignment horizontal="center"/>
    </xf>
    <xf numFmtId="4" fontId="0" fillId="0" borderId="9" xfId="0" applyNumberFormat="1" applyFill="1" applyBorder="1" applyProtection="1"/>
    <xf numFmtId="49" fontId="0" fillId="0" borderId="9" xfId="0" applyNumberFormat="1" applyFont="1" applyBorder="1" applyAlignment="1" applyProtection="1">
      <alignment horizontal="justify"/>
    </xf>
    <xf numFmtId="4" fontId="0" fillId="0" borderId="9" xfId="0" applyNumberFormat="1" applyFont="1" applyBorder="1" applyAlignment="1" applyProtection="1">
      <alignment horizontal="center"/>
    </xf>
    <xf numFmtId="4" fontId="0" fillId="0" borderId="9" xfId="0" applyNumberFormat="1" applyFont="1" applyFill="1" applyBorder="1" applyProtection="1"/>
    <xf numFmtId="4" fontId="0" fillId="0" borderId="9" xfId="0" applyNumberFormat="1" applyFont="1" applyBorder="1" applyProtection="1"/>
    <xf numFmtId="49" fontId="0" fillId="0" borderId="14" xfId="0" applyNumberFormat="1" applyBorder="1" applyAlignment="1" applyProtection="1">
      <alignment horizontal="justify" vertical="justify"/>
    </xf>
    <xf numFmtId="4" fontId="0" fillId="0" borderId="13" xfId="0" applyNumberFormat="1" applyBorder="1" applyAlignment="1" applyProtection="1">
      <alignment horizontal="center"/>
    </xf>
    <xf numFmtId="4" fontId="0" fillId="0" borderId="9" xfId="0" applyNumberFormat="1" applyBorder="1" applyProtection="1"/>
    <xf numFmtId="49" fontId="0" fillId="4" borderId="10" xfId="0" applyNumberFormat="1" applyFill="1" applyBorder="1" applyAlignment="1" applyProtection="1">
      <alignment horizontal="center"/>
    </xf>
    <xf numFmtId="49" fontId="1" fillId="4" borderId="11" xfId="0" applyNumberFormat="1" applyFont="1" applyFill="1" applyBorder="1" applyAlignment="1" applyProtection="1">
      <alignment horizontal="center"/>
    </xf>
    <xf numFmtId="4" fontId="1" fillId="4" borderId="12" xfId="0" applyNumberFormat="1" applyFont="1" applyFill="1" applyBorder="1" applyProtection="1"/>
    <xf numFmtId="49" fontId="1" fillId="0" borderId="30" xfId="0" applyNumberFormat="1" applyFont="1" applyBorder="1" applyAlignment="1" applyProtection="1">
      <alignment horizontal="center"/>
    </xf>
    <xf numFmtId="49" fontId="1" fillId="0" borderId="0" xfId="0" applyNumberFormat="1" applyFont="1" applyBorder="1" applyAlignment="1" applyProtection="1">
      <alignment horizontal="center"/>
    </xf>
    <xf numFmtId="49" fontId="1" fillId="0" borderId="0" xfId="0" applyNumberFormat="1" applyFont="1" applyBorder="1" applyAlignment="1" applyProtection="1">
      <alignment horizontal="left"/>
    </xf>
    <xf numFmtId="4" fontId="1" fillId="0" borderId="0" xfId="0" applyNumberFormat="1" applyFont="1" applyBorder="1" applyAlignment="1" applyProtection="1">
      <alignment horizontal="center"/>
    </xf>
    <xf numFmtId="4" fontId="1" fillId="0" borderId="0" xfId="0" applyNumberFormat="1" applyFont="1" applyBorder="1" applyProtection="1"/>
    <xf numFmtId="4" fontId="1" fillId="0" borderId="31" xfId="0" applyNumberFormat="1" applyFont="1" applyBorder="1" applyProtection="1"/>
    <xf numFmtId="49" fontId="2" fillId="3" borderId="11" xfId="0" applyNumberFormat="1" applyFont="1" applyFill="1" applyBorder="1" applyAlignment="1" applyProtection="1">
      <alignment horizontal="center" vertical="top"/>
    </xf>
    <xf numFmtId="49" fontId="2" fillId="3" borderId="11" xfId="0" applyNumberFormat="1" applyFont="1" applyFill="1" applyBorder="1" applyAlignment="1" applyProtection="1">
      <alignment horizontal="left" vertical="top"/>
    </xf>
    <xf numFmtId="0" fontId="1" fillId="4" borderId="10" xfId="0" applyFont="1" applyFill="1" applyBorder="1" applyAlignment="1" applyProtection="1">
      <alignment horizontal="center"/>
    </xf>
    <xf numFmtId="49" fontId="1" fillId="4" borderId="11" xfId="0" applyNumberFormat="1" applyFont="1" applyFill="1" applyBorder="1" applyAlignment="1" applyProtection="1">
      <alignment horizontal="center" vertical="top"/>
    </xf>
    <xf numFmtId="0" fontId="1" fillId="4" borderId="11" xfId="0" applyFont="1" applyFill="1" applyBorder="1" applyProtection="1"/>
    <xf numFmtId="0" fontId="1" fillId="4" borderId="11" xfId="0" applyFont="1" applyFill="1" applyBorder="1" applyAlignment="1" applyProtection="1">
      <alignment horizontal="center"/>
    </xf>
    <xf numFmtId="49" fontId="0" fillId="0" borderId="30" xfId="0" applyNumberFormat="1" applyBorder="1" applyAlignment="1" applyProtection="1">
      <alignment horizontal="center"/>
    </xf>
    <xf numFmtId="49" fontId="1" fillId="0" borderId="0" xfId="0" applyNumberFormat="1" applyFont="1" applyBorder="1" applyAlignment="1" applyProtection="1">
      <alignment horizontal="center" vertical="top"/>
    </xf>
    <xf numFmtId="49" fontId="1" fillId="0" borderId="0" xfId="0" applyNumberFormat="1" applyFont="1" applyBorder="1" applyAlignment="1" applyProtection="1">
      <alignment vertical="top"/>
    </xf>
    <xf numFmtId="4" fontId="0" fillId="0" borderId="0" xfId="0" applyNumberFormat="1" applyBorder="1" applyAlignment="1" applyProtection="1">
      <alignment horizontal="center"/>
    </xf>
    <xf numFmtId="4" fontId="0" fillId="0" borderId="0" xfId="0" applyNumberFormat="1" applyBorder="1" applyProtection="1"/>
    <xf numFmtId="49" fontId="7" fillId="0" borderId="9" xfId="0" applyNumberFormat="1" applyFont="1" applyBorder="1" applyAlignment="1" applyProtection="1">
      <alignment horizontal="center"/>
    </xf>
    <xf numFmtId="49" fontId="0" fillId="0" borderId="9" xfId="0" applyNumberFormat="1" applyBorder="1" applyAlignment="1" applyProtection="1">
      <alignment horizontal="justify" vertical="justify"/>
    </xf>
    <xf numFmtId="0" fontId="9" fillId="0" borderId="1" xfId="0" applyFont="1" applyFill="1" applyBorder="1" applyAlignment="1" applyProtection="1">
      <alignment horizontal="left" wrapText="1"/>
    </xf>
    <xf numFmtId="164" fontId="0" fillId="0" borderId="23" xfId="0" applyNumberFormat="1" applyBorder="1" applyAlignment="1" applyProtection="1">
      <alignment horizontal="center"/>
    </xf>
    <xf numFmtId="0" fontId="0" fillId="0" borderId="7" xfId="0" applyBorder="1" applyProtection="1"/>
    <xf numFmtId="0" fontId="0" fillId="0" borderId="7" xfId="0" applyBorder="1" applyAlignment="1" applyProtection="1">
      <alignment horizontal="center"/>
    </xf>
    <xf numFmtId="0" fontId="0" fillId="0" borderId="8" xfId="0" applyBorder="1" applyProtection="1"/>
    <xf numFmtId="4" fontId="0" fillId="0" borderId="2" xfId="0" applyNumberFormat="1" applyBorder="1" applyProtection="1"/>
    <xf numFmtId="164" fontId="0" fillId="0" borderId="24" xfId="0" applyNumberFormat="1" applyBorder="1" applyAlignment="1" applyProtection="1">
      <alignment horizontal="center"/>
    </xf>
    <xf numFmtId="49" fontId="0" fillId="0" borderId="0" xfId="0" applyNumberFormat="1" applyBorder="1" applyAlignment="1" applyProtection="1"/>
    <xf numFmtId="0" fontId="0" fillId="0" borderId="6" xfId="0" applyBorder="1" applyProtection="1"/>
    <xf numFmtId="4" fontId="0" fillId="0" borderId="3" xfId="0" applyNumberFormat="1" applyBorder="1" applyProtection="1"/>
    <xf numFmtId="0" fontId="0" fillId="0" borderId="0" xfId="0" applyFill="1" applyBorder="1" applyProtection="1"/>
    <xf numFmtId="0" fontId="2" fillId="0" borderId="25" xfId="0" applyFont="1" applyBorder="1" applyAlignment="1" applyProtection="1">
      <alignment horizontal="center"/>
    </xf>
    <xf numFmtId="4" fontId="2" fillId="0" borderId="26" xfId="0" applyNumberFormat="1" applyFont="1" applyBorder="1" applyProtection="1"/>
    <xf numFmtId="0" fontId="2" fillId="0" borderId="4" xfId="0" applyFont="1" applyBorder="1" applyAlignment="1" applyProtection="1">
      <alignment horizontal="center"/>
    </xf>
    <xf numFmtId="4" fontId="2" fillId="0" borderId="5" xfId="0" applyNumberFormat="1" applyFont="1" applyBorder="1" applyProtection="1"/>
    <xf numFmtId="0" fontId="0" fillId="0" borderId="32" xfId="0" applyBorder="1" applyAlignment="1" applyProtection="1">
      <alignment horizontal="center"/>
    </xf>
    <xf numFmtId="0" fontId="2" fillId="0" borderId="18" xfId="0" applyFont="1" applyBorder="1" applyAlignment="1" applyProtection="1">
      <alignment horizontal="center"/>
    </xf>
    <xf numFmtId="4" fontId="2" fillId="0" borderId="17" xfId="0" applyNumberFormat="1" applyFont="1" applyBorder="1" applyProtection="1"/>
    <xf numFmtId="0" fontId="0" fillId="0" borderId="0" xfId="0" applyAlignment="1" applyProtection="1">
      <alignment horizontal="center"/>
    </xf>
    <xf numFmtId="44" fontId="0" fillId="0" borderId="9" xfId="0" applyNumberFormat="1" applyFill="1" applyBorder="1" applyProtection="1">
      <protection locked="0"/>
    </xf>
    <xf numFmtId="44" fontId="0" fillId="0" borderId="9" xfId="0" applyNumberFormat="1" applyFont="1" applyFill="1" applyBorder="1" applyProtection="1">
      <protection locked="0"/>
    </xf>
    <xf numFmtId="44" fontId="0" fillId="0" borderId="48" xfId="0" applyNumberFormat="1" applyFill="1" applyBorder="1" applyProtection="1">
      <protection locked="0"/>
    </xf>
    <xf numFmtId="0" fontId="0" fillId="0" borderId="0" xfId="0" applyFont="1" applyAlignment="1" applyProtection="1">
      <alignment horizontal="center"/>
    </xf>
    <xf numFmtId="0" fontId="0" fillId="0" borderId="0" xfId="0" applyBorder="1" applyAlignment="1" applyProtection="1"/>
    <xf numFmtId="0" fontId="0" fillId="0" borderId="0" xfId="0" applyBorder="1" applyAlignment="1" applyProtection="1">
      <alignment horizontal="justify"/>
    </xf>
    <xf numFmtId="4" fontId="0" fillId="0" borderId="31" xfId="0" applyNumberFormat="1" applyBorder="1" applyProtection="1"/>
    <xf numFmtId="0" fontId="4" fillId="0" borderId="0" xfId="0" applyFont="1" applyProtection="1"/>
    <xf numFmtId="49" fontId="0" fillId="0" borderId="9" xfId="0" applyNumberFormat="1" applyFont="1" applyBorder="1" applyAlignment="1" applyProtection="1">
      <alignment horizontal="justify" vertical="justify"/>
    </xf>
    <xf numFmtId="49" fontId="0" fillId="0" borderId="14" xfId="0" applyNumberFormat="1" applyBorder="1" applyAlignment="1" applyProtection="1">
      <alignment horizontal="justify"/>
    </xf>
    <xf numFmtId="49" fontId="1" fillId="0" borderId="0" xfId="0" applyNumberFormat="1" applyFont="1" applyBorder="1" applyAlignment="1" applyProtection="1">
      <alignment horizontal="justify"/>
    </xf>
    <xf numFmtId="0" fontId="0" fillId="0" borderId="0" xfId="0" applyFont="1" applyAlignment="1" applyProtection="1">
      <alignment horizontal="center" wrapText="1"/>
    </xf>
    <xf numFmtId="49" fontId="1" fillId="4" borderId="10" xfId="0" applyNumberFormat="1" applyFont="1" applyFill="1" applyBorder="1" applyAlignment="1" applyProtection="1">
      <alignment horizontal="center"/>
    </xf>
    <xf numFmtId="49" fontId="8" fillId="4" borderId="11" xfId="0" applyNumberFormat="1" applyFont="1" applyFill="1" applyBorder="1" applyAlignment="1" applyProtection="1">
      <alignment horizontal="left"/>
    </xf>
    <xf numFmtId="4" fontId="1" fillId="4" borderId="11" xfId="0" applyNumberFormat="1" applyFont="1" applyFill="1" applyBorder="1" applyAlignment="1" applyProtection="1">
      <alignment horizontal="center"/>
    </xf>
    <xf numFmtId="4" fontId="1" fillId="4" borderId="11" xfId="0" applyNumberFormat="1" applyFont="1" applyFill="1" applyBorder="1" applyProtection="1"/>
    <xf numFmtId="49" fontId="0" fillId="0" borderId="52" xfId="0" applyNumberFormat="1" applyFill="1" applyBorder="1" applyAlignment="1" applyProtection="1">
      <alignment horizontal="center"/>
    </xf>
    <xf numFmtId="49" fontId="7" fillId="0" borderId="14" xfId="0" applyNumberFormat="1" applyFont="1" applyFill="1" applyBorder="1" applyAlignment="1" applyProtection="1">
      <alignment horizontal="center"/>
    </xf>
    <xf numFmtId="49" fontId="0" fillId="0" borderId="9" xfId="0" applyNumberFormat="1" applyFill="1" applyBorder="1" applyAlignment="1" applyProtection="1">
      <alignment horizontal="justify" vertical="justify"/>
    </xf>
    <xf numFmtId="4" fontId="0" fillId="0" borderId="14" xfId="0" applyNumberFormat="1" applyFill="1" applyBorder="1" applyAlignment="1" applyProtection="1">
      <alignment horizontal="center"/>
    </xf>
    <xf numFmtId="0" fontId="1" fillId="0" borderId="0" xfId="0" applyFont="1" applyProtection="1"/>
    <xf numFmtId="49" fontId="1" fillId="4" borderId="11" xfId="0" applyNumberFormat="1" applyFont="1" applyFill="1" applyBorder="1" applyAlignment="1" applyProtection="1">
      <alignment horizontal="left"/>
    </xf>
    <xf numFmtId="49" fontId="7" fillId="0" borderId="14" xfId="0" applyNumberFormat="1" applyFont="1" applyBorder="1" applyAlignment="1" applyProtection="1">
      <alignment horizontal="center"/>
    </xf>
    <xf numFmtId="49" fontId="1" fillId="4" borderId="11" xfId="0" applyNumberFormat="1" applyFont="1" applyFill="1" applyBorder="1" applyAlignment="1" applyProtection="1"/>
    <xf numFmtId="4" fontId="0" fillId="4" borderId="11" xfId="0" applyNumberFormat="1" applyFill="1" applyBorder="1" applyAlignment="1" applyProtection="1">
      <alignment horizontal="center"/>
    </xf>
    <xf numFmtId="4" fontId="3" fillId="4" borderId="12" xfId="0" applyNumberFormat="1" applyFont="1" applyFill="1" applyBorder="1" applyProtection="1"/>
    <xf numFmtId="49" fontId="1" fillId="0" borderId="0" xfId="0" applyNumberFormat="1" applyFont="1" applyBorder="1" applyAlignment="1" applyProtection="1"/>
    <xf numFmtId="4" fontId="3" fillId="0" borderId="31" xfId="0" applyNumberFormat="1" applyFont="1" applyBorder="1" applyProtection="1"/>
    <xf numFmtId="49" fontId="0" fillId="0" borderId="52" xfId="0" applyNumberFormat="1" applyBorder="1" applyAlignment="1" applyProtection="1">
      <alignment horizontal="center"/>
    </xf>
    <xf numFmtId="0" fontId="0" fillId="0" borderId="0" xfId="0" applyFont="1" applyAlignment="1" applyProtection="1">
      <alignment horizontal="right"/>
    </xf>
    <xf numFmtId="0" fontId="0" fillId="0" borderId="14" xfId="0" applyBorder="1" applyAlignment="1" applyProtection="1">
      <alignment horizontal="center"/>
    </xf>
    <xf numFmtId="4" fontId="0" fillId="0" borderId="13" xfId="0" applyNumberFormat="1" applyBorder="1" applyProtection="1"/>
    <xf numFmtId="49" fontId="4" fillId="3" borderId="10" xfId="0" applyNumberFormat="1" applyFont="1" applyFill="1" applyBorder="1" applyAlignment="1" applyProtection="1">
      <alignment horizontal="right"/>
    </xf>
    <xf numFmtId="0" fontId="1" fillId="4" borderId="10" xfId="0" applyFont="1" applyFill="1" applyBorder="1" applyAlignment="1" applyProtection="1">
      <alignment horizontal="right"/>
    </xf>
    <xf numFmtId="0" fontId="1" fillId="0" borderId="30" xfId="0" applyFont="1" applyBorder="1" applyAlignment="1" applyProtection="1">
      <alignment horizontal="right"/>
    </xf>
    <xf numFmtId="0" fontId="1" fillId="0" borderId="0" xfId="0" applyFont="1" applyBorder="1" applyProtection="1"/>
    <xf numFmtId="0" fontId="1" fillId="0" borderId="0" xfId="0" applyFont="1" applyBorder="1" applyAlignment="1" applyProtection="1">
      <alignment horizontal="center"/>
    </xf>
    <xf numFmtId="0" fontId="0" fillId="0" borderId="23" xfId="0" applyBorder="1" applyAlignment="1" applyProtection="1">
      <alignment horizontal="center"/>
    </xf>
    <xf numFmtId="0" fontId="0" fillId="0" borderId="7" xfId="0" applyBorder="1" applyAlignment="1" applyProtection="1"/>
    <xf numFmtId="0" fontId="0" fillId="0" borderId="0" xfId="0" applyFill="1" applyBorder="1" applyAlignment="1" applyProtection="1"/>
    <xf numFmtId="0" fontId="0" fillId="0" borderId="0" xfId="0" applyAlignment="1" applyProtection="1"/>
    <xf numFmtId="0" fontId="12" fillId="0" borderId="30" xfId="0" applyFont="1" applyBorder="1" applyAlignment="1" applyProtection="1">
      <alignment horizontal="center"/>
    </xf>
    <xf numFmtId="0" fontId="12" fillId="0" borderId="0" xfId="0" applyFont="1" applyBorder="1" applyAlignment="1" applyProtection="1">
      <alignment horizontal="center"/>
    </xf>
    <xf numFmtId="0" fontId="12" fillId="0" borderId="31" xfId="0" applyFont="1" applyBorder="1" applyAlignment="1" applyProtection="1">
      <alignment horizontal="center"/>
    </xf>
    <xf numFmtId="0" fontId="0" fillId="0" borderId="0" xfId="0" applyFont="1" applyProtection="1"/>
    <xf numFmtId="0" fontId="12" fillId="0" borderId="30" xfId="0" applyFont="1" applyFill="1" applyBorder="1" applyAlignment="1" applyProtection="1">
      <alignment horizontal="center"/>
    </xf>
    <xf numFmtId="0" fontId="12" fillId="0" borderId="0" xfId="0" applyFont="1" applyFill="1" applyBorder="1" applyAlignment="1" applyProtection="1">
      <alignment horizontal="center"/>
    </xf>
    <xf numFmtId="0" fontId="12" fillId="0" borderId="31" xfId="0" applyFont="1" applyFill="1" applyBorder="1" applyAlignment="1" applyProtection="1">
      <alignment horizontal="center"/>
    </xf>
    <xf numFmtId="0" fontId="4" fillId="0" borderId="0" xfId="0" applyFont="1" applyAlignment="1" applyProtection="1">
      <alignment horizontal="center"/>
    </xf>
    <xf numFmtId="49" fontId="1" fillId="4" borderId="11" xfId="0" applyNumberFormat="1" applyFont="1" applyFill="1" applyBorder="1" applyAlignment="1" applyProtection="1">
      <alignment horizontal="left" vertical="top"/>
    </xf>
    <xf numFmtId="49" fontId="1" fillId="0" borderId="0" xfId="0" applyNumberFormat="1" applyFont="1" applyBorder="1" applyAlignment="1" applyProtection="1">
      <alignment horizontal="left" vertical="top"/>
    </xf>
    <xf numFmtId="4" fontId="0" fillId="0" borderId="14" xfId="0" applyNumberFormat="1" applyBorder="1" applyAlignment="1" applyProtection="1">
      <alignment horizontal="center"/>
    </xf>
    <xf numFmtId="4" fontId="0" fillId="0" borderId="14" xfId="0" applyNumberFormat="1" applyBorder="1" applyProtection="1"/>
    <xf numFmtId="49" fontId="0" fillId="0" borderId="0" xfId="0" applyNumberFormat="1" applyBorder="1" applyProtection="1"/>
    <xf numFmtId="4" fontId="0" fillId="0" borderId="22" xfId="0" applyNumberFormat="1" applyBorder="1" applyProtection="1"/>
    <xf numFmtId="0" fontId="10" fillId="0" borderId="0" xfId="0" applyFont="1" applyAlignment="1">
      <alignment horizontal="center" vertical="top" wrapText="1"/>
    </xf>
    <xf numFmtId="0" fontId="2" fillId="0" borderId="0" xfId="0" applyFont="1" applyBorder="1" applyAlignment="1">
      <alignment horizontal="center" vertical="center"/>
    </xf>
    <xf numFmtId="0" fontId="2" fillId="0" borderId="20" xfId="0" applyFont="1" applyBorder="1" applyAlignment="1">
      <alignment horizontal="left"/>
    </xf>
    <xf numFmtId="0" fontId="2" fillId="0" borderId="21"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2" fillId="0" borderId="19" xfId="0" applyFont="1" applyBorder="1" applyAlignment="1">
      <alignment horizontal="left"/>
    </xf>
    <xf numFmtId="0" fontId="2" fillId="0" borderId="11" xfId="0" applyFont="1" applyBorder="1" applyAlignment="1">
      <alignment horizontal="left"/>
    </xf>
    <xf numFmtId="49" fontId="15" fillId="0" borderId="28" xfId="0" applyNumberFormat="1" applyFont="1" applyFill="1" applyBorder="1" applyAlignment="1">
      <alignment horizontal="left" vertical="center" wrapText="1"/>
    </xf>
    <xf numFmtId="49" fontId="15" fillId="0" borderId="7" xfId="0" applyNumberFormat="1" applyFont="1" applyFill="1" applyBorder="1" applyAlignment="1">
      <alignment horizontal="left" vertical="center" wrapText="1"/>
    </xf>
    <xf numFmtId="49" fontId="15" fillId="0" borderId="29" xfId="0" applyNumberFormat="1" applyFont="1" applyFill="1" applyBorder="1" applyAlignment="1">
      <alignment horizontal="left" vertical="center" wrapText="1"/>
    </xf>
    <xf numFmtId="49" fontId="15" fillId="0" borderId="30" xfId="0" applyNumberFormat="1" applyFont="1" applyFill="1" applyBorder="1" applyAlignment="1">
      <alignment horizontal="left" vertical="center" wrapText="1"/>
    </xf>
    <xf numFmtId="49" fontId="15" fillId="0" borderId="0" xfId="0" applyNumberFormat="1" applyFont="1" applyFill="1" applyBorder="1" applyAlignment="1">
      <alignment horizontal="left" vertical="center" wrapText="1"/>
    </xf>
    <xf numFmtId="49" fontId="15" fillId="0" borderId="31" xfId="0" applyNumberFormat="1" applyFont="1" applyFill="1" applyBorder="1" applyAlignment="1">
      <alignment horizontal="left" vertical="center" wrapText="1"/>
    </xf>
    <xf numFmtId="49" fontId="15" fillId="0" borderId="32" xfId="0" applyNumberFormat="1" applyFont="1" applyFill="1" applyBorder="1" applyAlignment="1">
      <alignment horizontal="left" vertical="center" wrapText="1"/>
    </xf>
    <xf numFmtId="49" fontId="15" fillId="0" borderId="27" xfId="0" applyNumberFormat="1" applyFont="1" applyFill="1" applyBorder="1" applyAlignment="1">
      <alignment horizontal="left" vertical="center" wrapText="1"/>
    </xf>
    <xf numFmtId="49" fontId="15" fillId="0" borderId="33" xfId="0" applyNumberFormat="1" applyFont="1" applyFill="1" applyBorder="1" applyAlignment="1">
      <alignment horizontal="left" vertical="center" wrapText="1"/>
    </xf>
    <xf numFmtId="0" fontId="15" fillId="0" borderId="28"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15" fillId="0" borderId="3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31" xfId="0" applyFont="1" applyFill="1" applyBorder="1" applyAlignment="1">
      <alignment horizontal="left" vertical="center" wrapText="1"/>
    </xf>
    <xf numFmtId="0" fontId="15" fillId="0" borderId="32"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5" fillId="0" borderId="33" xfId="0" applyFont="1" applyFill="1" applyBorder="1" applyAlignment="1">
      <alignment horizontal="left" vertical="center" wrapText="1"/>
    </xf>
    <xf numFmtId="0" fontId="2" fillId="0" borderId="19" xfId="0" applyFont="1" applyBorder="1" applyAlignment="1" applyProtection="1">
      <alignment horizontal="left"/>
    </xf>
    <xf numFmtId="0" fontId="2" fillId="0" borderId="11" xfId="0" applyFont="1" applyBorder="1" applyAlignment="1" applyProtection="1">
      <alignment horizontal="left"/>
    </xf>
    <xf numFmtId="0" fontId="1" fillId="0" borderId="28" xfId="0" applyFont="1" applyBorder="1" applyAlignment="1" applyProtection="1">
      <alignment horizontal="center"/>
    </xf>
    <xf numFmtId="0" fontId="1" fillId="0" borderId="7" xfId="0" applyFont="1" applyBorder="1" applyAlignment="1" applyProtection="1">
      <alignment horizontal="center"/>
    </xf>
    <xf numFmtId="0" fontId="1" fillId="0" borderId="29" xfId="0" applyFont="1" applyBorder="1" applyAlignment="1" applyProtection="1">
      <alignment horizontal="center"/>
    </xf>
    <xf numFmtId="0" fontId="2" fillId="0" borderId="0" xfId="0" applyFont="1" applyBorder="1" applyAlignment="1" applyProtection="1">
      <alignment horizontal="center" vertical="center"/>
    </xf>
    <xf numFmtId="0" fontId="2" fillId="0" borderId="31" xfId="0" applyFont="1" applyBorder="1" applyAlignment="1" applyProtection="1">
      <alignment horizontal="center" vertical="center"/>
    </xf>
    <xf numFmtId="0" fontId="2" fillId="0" borderId="20" xfId="0" applyFont="1" applyBorder="1" applyAlignment="1" applyProtection="1">
      <alignment horizontal="left"/>
    </xf>
    <xf numFmtId="0" fontId="2" fillId="0" borderId="21" xfId="0" applyFont="1" applyBorder="1" applyAlignment="1" applyProtection="1">
      <alignment horizontal="left"/>
    </xf>
    <xf numFmtId="0" fontId="2" fillId="0" borderId="15" xfId="0" applyFont="1" applyBorder="1" applyAlignment="1" applyProtection="1">
      <alignment horizontal="left"/>
    </xf>
    <xf numFmtId="0" fontId="2" fillId="0" borderId="16" xfId="0" applyFont="1" applyBorder="1" applyAlignment="1" applyProtection="1">
      <alignment horizontal="left"/>
    </xf>
    <xf numFmtId="49" fontId="1" fillId="4" borderId="11" xfId="0" applyNumberFormat="1" applyFont="1" applyFill="1" applyBorder="1" applyAlignment="1" applyProtection="1">
      <alignment horizontal="left"/>
    </xf>
    <xf numFmtId="0" fontId="2" fillId="0" borderId="27"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41" xfId="0" applyFont="1" applyBorder="1" applyAlignment="1" applyProtection="1">
      <alignment horizontal="left"/>
    </xf>
    <xf numFmtId="0" fontId="2" fillId="0" borderId="42" xfId="0" applyFont="1" applyBorder="1" applyAlignment="1" applyProtection="1">
      <alignment horizontal="left"/>
    </xf>
    <xf numFmtId="0" fontId="2" fillId="0" borderId="43" xfId="0" applyFont="1" applyBorder="1" applyAlignment="1" applyProtection="1">
      <alignment horizontal="left"/>
    </xf>
    <xf numFmtId="49" fontId="1" fillId="4" borderId="11" xfId="0" applyNumberFormat="1" applyFont="1" applyFill="1" applyBorder="1" applyAlignment="1" applyProtection="1">
      <alignment horizontal="left" vertical="justify"/>
    </xf>
    <xf numFmtId="0" fontId="2" fillId="0" borderId="35" xfId="0" applyFont="1" applyBorder="1" applyAlignment="1" applyProtection="1">
      <alignment horizontal="left"/>
    </xf>
    <xf numFmtId="0" fontId="2" fillId="0" borderId="36" xfId="0" applyFont="1" applyBorder="1" applyAlignment="1" applyProtection="1">
      <alignment horizontal="left"/>
    </xf>
    <xf numFmtId="0" fontId="2" fillId="0" borderId="37" xfId="0" applyFont="1" applyBorder="1" applyAlignment="1" applyProtection="1">
      <alignment horizontal="left"/>
    </xf>
    <xf numFmtId="0" fontId="2" fillId="0" borderId="38" xfId="0" applyFont="1" applyBorder="1" applyAlignment="1" applyProtection="1">
      <alignment horizontal="left"/>
    </xf>
    <xf numFmtId="0" fontId="2" fillId="0" borderId="39" xfId="0" applyFont="1" applyBorder="1" applyAlignment="1" applyProtection="1">
      <alignment horizontal="left"/>
    </xf>
    <xf numFmtId="0" fontId="2" fillId="0" borderId="40" xfId="0" applyFont="1" applyBorder="1" applyAlignment="1" applyProtection="1">
      <alignment horizontal="left"/>
    </xf>
  </cellXfs>
  <cellStyles count="10">
    <cellStyle name="Navadno" xfId="0" builtinId="0"/>
    <cellStyle name="Navadno 2" xfId="1"/>
    <cellStyle name="Navadno 2 4" xfId="2"/>
    <cellStyle name="Navadno 3" xfId="7"/>
    <cellStyle name="Navadno 3 2" xfId="9"/>
    <cellStyle name="Normal 2" xfId="3"/>
    <cellStyle name="Normal 2 2" xfId="8"/>
    <cellStyle name="Normal 3" xfId="4"/>
    <cellStyle name="Normal_1.3.2 2" xfId="5"/>
    <cellStyle name="Valuta 2"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GRADNJA%20ELEMENTAR%20BRE&#381;INE\03.%20NMV%20R2-425-1265%20Poljana%20-%20&#352;entvid\1.%20Razpisna%20dokumentacija\CD\Pregrada%20in%20prepust%20-%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pripravljalna dela"/>
      <sheetName val="rekonstrukcija prepusta"/>
      <sheetName val="VG ureditve"/>
      <sheetName val="mrežna pregrada "/>
      <sheetName val="tuje storitve"/>
    </sheetNames>
    <sheetDataSet>
      <sheetData sheetId="0" refreshError="1"/>
      <sheetData sheetId="1" refreshError="1">
        <row r="5">
          <cell r="C5" t="str">
            <v xml:space="preserve">Izpolnjeni obrazci za vnos podatkov v naročnikovo evidenco cestnih podatkov (BCP) </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zoomScaleNormal="100" zoomScaleSheetLayoutView="100" workbookViewId="0"/>
  </sheetViews>
  <sheetFormatPr defaultRowHeight="12.75" x14ac:dyDescent="0.2"/>
  <cols>
    <col min="1" max="1" width="10.85546875" style="15" customWidth="1"/>
    <col min="2" max="2" width="7.5703125" customWidth="1"/>
    <col min="3" max="3" width="25.140625" customWidth="1"/>
    <col min="4" max="4" width="6.140625" style="10" customWidth="1"/>
    <col min="5" max="5" width="9.85546875" customWidth="1"/>
    <col min="6" max="6" width="13.28515625" customWidth="1"/>
    <col min="7" max="7" width="15.42578125" customWidth="1"/>
    <col min="8" max="8" width="0.140625" customWidth="1"/>
    <col min="9" max="9" width="0.7109375" customWidth="1"/>
  </cols>
  <sheetData>
    <row r="2" spans="1:8" x14ac:dyDescent="0.2">
      <c r="B2" s="159" t="s">
        <v>126</v>
      </c>
      <c r="C2" s="159"/>
      <c r="D2" s="159"/>
      <c r="E2" s="159"/>
      <c r="F2" s="159"/>
      <c r="G2" s="159"/>
    </row>
    <row r="3" spans="1:8" ht="12.75" customHeight="1" x14ac:dyDescent="0.2">
      <c r="B3" s="159"/>
      <c r="C3" s="159"/>
      <c r="D3" s="159"/>
      <c r="E3" s="159"/>
      <c r="F3" s="159"/>
      <c r="G3" s="159"/>
    </row>
    <row r="4" spans="1:8" x14ac:dyDescent="0.2">
      <c r="B4" s="159"/>
      <c r="C4" s="159"/>
      <c r="D4" s="159"/>
      <c r="E4" s="159"/>
      <c r="F4" s="159"/>
      <c r="G4" s="159"/>
    </row>
    <row r="5" spans="1:8" x14ac:dyDescent="0.2">
      <c r="A5" s="16"/>
      <c r="B5" s="17"/>
      <c r="C5" s="17"/>
      <c r="D5" s="9"/>
      <c r="E5" s="6"/>
      <c r="F5" s="6"/>
      <c r="G5" s="5"/>
    </row>
    <row r="6" spans="1:8" ht="15.75" x14ac:dyDescent="0.2">
      <c r="A6" s="18"/>
      <c r="B6" s="160" t="s">
        <v>47</v>
      </c>
      <c r="C6" s="160"/>
      <c r="D6" s="160"/>
      <c r="E6" s="160"/>
      <c r="F6" s="160"/>
      <c r="G6" s="160"/>
    </row>
    <row r="7" spans="1:8" ht="16.5" thickBot="1" x14ac:dyDescent="0.25">
      <c r="A7" s="18"/>
      <c r="B7" s="19"/>
      <c r="C7" s="19"/>
      <c r="D7" s="19"/>
      <c r="E7" s="19"/>
      <c r="F7" s="19"/>
      <c r="G7" s="19"/>
    </row>
    <row r="8" spans="1:8" x14ac:dyDescent="0.2">
      <c r="A8" s="18"/>
      <c r="B8" s="20" t="s">
        <v>7</v>
      </c>
      <c r="C8" s="21" t="s">
        <v>50</v>
      </c>
      <c r="D8" s="12"/>
      <c r="E8" s="7"/>
      <c r="F8" s="8"/>
      <c r="G8" s="1">
        <f>'Skupne storitve'!H29</f>
        <v>9900</v>
      </c>
    </row>
    <row r="9" spans="1:8" x14ac:dyDescent="0.2">
      <c r="A9" s="18"/>
      <c r="B9" s="27" t="s">
        <v>9</v>
      </c>
      <c r="C9" s="28" t="s">
        <v>184</v>
      </c>
      <c r="D9" s="11"/>
      <c r="E9" s="3"/>
      <c r="F9" s="3"/>
      <c r="G9" s="2">
        <f>'Kamnita zložba'!H72</f>
        <v>0</v>
      </c>
      <c r="H9" s="25"/>
    </row>
    <row r="10" spans="1:8" x14ac:dyDescent="0.2">
      <c r="A10" s="18"/>
      <c r="B10" s="27" t="s">
        <v>11</v>
      </c>
      <c r="C10" s="28" t="s">
        <v>87</v>
      </c>
      <c r="D10" s="11"/>
      <c r="E10" s="3"/>
      <c r="F10" s="3"/>
      <c r="G10" s="2">
        <f>'Drenažno rebro'!H42</f>
        <v>0</v>
      </c>
      <c r="H10" s="25"/>
    </row>
    <row r="11" spans="1:8" x14ac:dyDescent="0.2">
      <c r="A11" s="18"/>
      <c r="B11" s="27" t="s">
        <v>12</v>
      </c>
      <c r="C11" s="28" t="s">
        <v>125</v>
      </c>
      <c r="D11" s="11"/>
      <c r="E11" s="3"/>
      <c r="F11" s="3"/>
      <c r="G11" s="2">
        <f>'Jašek v km 8,091'!H56</f>
        <v>0</v>
      </c>
      <c r="H11" s="25"/>
    </row>
    <row r="12" spans="1:8" ht="17.25" customHeight="1" thickBot="1" x14ac:dyDescent="0.3">
      <c r="A12" s="18"/>
      <c r="B12" s="22"/>
      <c r="C12" s="161" t="s">
        <v>13</v>
      </c>
      <c r="D12" s="162"/>
      <c r="E12" s="162"/>
      <c r="F12" s="162"/>
      <c r="G12" s="14">
        <f>SUM(G8:G11)</f>
        <v>9900</v>
      </c>
    </row>
    <row r="13" spans="1:8" ht="17.25" thickTop="1" thickBot="1" x14ac:dyDescent="0.3">
      <c r="A13" s="18"/>
      <c r="B13" s="23"/>
      <c r="C13" s="163" t="s">
        <v>22</v>
      </c>
      <c r="D13" s="164"/>
      <c r="E13" s="164"/>
      <c r="F13" s="164"/>
      <c r="G13" s="4">
        <f>ROUND(G12*0.22,2)</f>
        <v>2178</v>
      </c>
    </row>
    <row r="14" spans="1:8" ht="17.25" thickTop="1" thickBot="1" x14ac:dyDescent="0.3">
      <c r="B14" s="24"/>
      <c r="C14" s="165" t="s">
        <v>14</v>
      </c>
      <c r="D14" s="166"/>
      <c r="E14" s="166"/>
      <c r="F14" s="166"/>
      <c r="G14" s="13">
        <f>G13+G12</f>
        <v>12078</v>
      </c>
    </row>
    <row r="16" spans="1:8" x14ac:dyDescent="0.2">
      <c r="D16" s="26"/>
    </row>
    <row r="17" spans="2:9" ht="12.75" customHeight="1" thickBot="1" x14ac:dyDescent="0.25"/>
    <row r="18" spans="2:9" x14ac:dyDescent="0.2">
      <c r="B18" s="167" t="s">
        <v>199</v>
      </c>
      <c r="C18" s="168"/>
      <c r="D18" s="168"/>
      <c r="E18" s="168"/>
      <c r="F18" s="168"/>
      <c r="G18" s="168"/>
      <c r="H18" s="168"/>
      <c r="I18" s="169"/>
    </row>
    <row r="19" spans="2:9" ht="7.5" customHeight="1" x14ac:dyDescent="0.2">
      <c r="B19" s="170"/>
      <c r="C19" s="171"/>
      <c r="D19" s="171"/>
      <c r="E19" s="171"/>
      <c r="F19" s="171"/>
      <c r="G19" s="171"/>
      <c r="H19" s="171"/>
      <c r="I19" s="172"/>
    </row>
    <row r="20" spans="2:9" x14ac:dyDescent="0.2">
      <c r="B20" s="170"/>
      <c r="C20" s="171"/>
      <c r="D20" s="171"/>
      <c r="E20" s="171"/>
      <c r="F20" s="171"/>
      <c r="G20" s="171"/>
      <c r="H20" s="171"/>
      <c r="I20" s="172"/>
    </row>
    <row r="21" spans="2:9" ht="22.5" customHeight="1" thickBot="1" x14ac:dyDescent="0.25">
      <c r="B21" s="173"/>
      <c r="C21" s="174"/>
      <c r="D21" s="174"/>
      <c r="E21" s="174"/>
      <c r="F21" s="174"/>
      <c r="G21" s="174"/>
      <c r="H21" s="174"/>
      <c r="I21" s="175"/>
    </row>
    <row r="22" spans="2:9" ht="24" customHeight="1" x14ac:dyDescent="0.2">
      <c r="B22" s="167" t="s">
        <v>200</v>
      </c>
      <c r="C22" s="168"/>
      <c r="D22" s="168"/>
      <c r="E22" s="168"/>
      <c r="F22" s="168"/>
      <c r="G22" s="168"/>
      <c r="H22" s="168"/>
      <c r="I22" s="169"/>
    </row>
    <row r="23" spans="2:9" ht="27.75" customHeight="1" x14ac:dyDescent="0.2">
      <c r="B23" s="170"/>
      <c r="C23" s="171"/>
      <c r="D23" s="171"/>
      <c r="E23" s="171"/>
      <c r="F23" s="171"/>
      <c r="G23" s="171"/>
      <c r="H23" s="171"/>
      <c r="I23" s="172"/>
    </row>
    <row r="24" spans="2:9" ht="27" customHeight="1" x14ac:dyDescent="0.2">
      <c r="B24" s="170"/>
      <c r="C24" s="171"/>
      <c r="D24" s="171"/>
      <c r="E24" s="171"/>
      <c r="F24" s="171"/>
      <c r="G24" s="171"/>
      <c r="H24" s="171"/>
      <c r="I24" s="172"/>
    </row>
    <row r="25" spans="2:9" ht="13.5" thickBot="1" x14ac:dyDescent="0.25">
      <c r="B25" s="173"/>
      <c r="C25" s="174"/>
      <c r="D25" s="174"/>
      <c r="E25" s="174"/>
      <c r="F25" s="174"/>
      <c r="G25" s="174"/>
      <c r="H25" s="174"/>
      <c r="I25" s="175"/>
    </row>
    <row r="26" spans="2:9" ht="24" customHeight="1" x14ac:dyDescent="0.2">
      <c r="B26" s="176" t="s">
        <v>201</v>
      </c>
      <c r="C26" s="177"/>
      <c r="D26" s="177"/>
      <c r="E26" s="177"/>
      <c r="F26" s="177"/>
      <c r="G26" s="177"/>
      <c r="H26" s="177"/>
      <c r="I26" s="178"/>
    </row>
    <row r="27" spans="2:9" ht="12.75" customHeight="1" x14ac:dyDescent="0.2">
      <c r="B27" s="179"/>
      <c r="C27" s="180"/>
      <c r="D27" s="180"/>
      <c r="E27" s="180"/>
      <c r="F27" s="180"/>
      <c r="G27" s="180"/>
      <c r="H27" s="180"/>
      <c r="I27" s="181"/>
    </row>
    <row r="28" spans="2:9" ht="13.5" thickBot="1" x14ac:dyDescent="0.25">
      <c r="B28" s="182"/>
      <c r="C28" s="183"/>
      <c r="D28" s="183"/>
      <c r="E28" s="183"/>
      <c r="F28" s="183"/>
      <c r="G28" s="183"/>
      <c r="H28" s="183"/>
      <c r="I28" s="184"/>
    </row>
    <row r="29" spans="2:9" ht="15.75" customHeight="1" x14ac:dyDescent="0.2">
      <c r="B29" s="167" t="s">
        <v>203</v>
      </c>
      <c r="C29" s="168"/>
      <c r="D29" s="168"/>
      <c r="E29" s="168"/>
      <c r="F29" s="168"/>
      <c r="G29" s="168"/>
      <c r="H29" s="168"/>
      <c r="I29" s="169"/>
    </row>
    <row r="30" spans="2:9" ht="3" customHeight="1" x14ac:dyDescent="0.2">
      <c r="B30" s="170"/>
      <c r="C30" s="171"/>
      <c r="D30" s="171"/>
      <c r="E30" s="171"/>
      <c r="F30" s="171"/>
      <c r="G30" s="171"/>
      <c r="H30" s="171"/>
      <c r="I30" s="172"/>
    </row>
    <row r="31" spans="2:9" x14ac:dyDescent="0.2">
      <c r="B31" s="170"/>
      <c r="C31" s="171"/>
      <c r="D31" s="171"/>
      <c r="E31" s="171"/>
      <c r="F31" s="171"/>
      <c r="G31" s="171"/>
      <c r="H31" s="171"/>
      <c r="I31" s="172"/>
    </row>
    <row r="32" spans="2:9" ht="13.5" thickBot="1" x14ac:dyDescent="0.25">
      <c r="B32" s="173"/>
      <c r="C32" s="174"/>
      <c r="D32" s="174"/>
      <c r="E32" s="174"/>
      <c r="F32" s="174"/>
      <c r="G32" s="174"/>
      <c r="H32" s="174"/>
      <c r="I32" s="175"/>
    </row>
    <row r="33" spans="2:9" x14ac:dyDescent="0.2">
      <c r="B33" s="176" t="s">
        <v>202</v>
      </c>
      <c r="C33" s="177"/>
      <c r="D33" s="177"/>
      <c r="E33" s="177"/>
      <c r="F33" s="177"/>
      <c r="G33" s="177"/>
      <c r="H33" s="177"/>
      <c r="I33" s="178"/>
    </row>
    <row r="34" spans="2:9" ht="12.75" customHeight="1" x14ac:dyDescent="0.2">
      <c r="B34" s="179"/>
      <c r="C34" s="180"/>
      <c r="D34" s="180"/>
      <c r="E34" s="180"/>
      <c r="F34" s="180"/>
      <c r="G34" s="180"/>
      <c r="H34" s="180"/>
      <c r="I34" s="181"/>
    </row>
    <row r="35" spans="2:9" ht="13.5" thickBot="1" x14ac:dyDescent="0.25">
      <c r="B35" s="182"/>
      <c r="C35" s="183"/>
      <c r="D35" s="183"/>
      <c r="E35" s="183"/>
      <c r="F35" s="183"/>
      <c r="G35" s="183"/>
      <c r="H35" s="183"/>
      <c r="I35" s="184"/>
    </row>
  </sheetData>
  <sheetProtection password="E95E" sheet="1" objects="1" scenarios="1"/>
  <mergeCells count="10">
    <mergeCell ref="B22:I25"/>
    <mergeCell ref="B26:I28"/>
    <mergeCell ref="B29:I32"/>
    <mergeCell ref="B33:I35"/>
    <mergeCell ref="B18:I21"/>
    <mergeCell ref="B2:G4"/>
    <mergeCell ref="B6:G6"/>
    <mergeCell ref="C12:F12"/>
    <mergeCell ref="C13:F13"/>
    <mergeCell ref="C14:F14"/>
  </mergeCells>
  <pageMargins left="0.47244094488188981" right="0.23622047244094491" top="0.39370078740157483" bottom="0.74803149606299213" header="0.31496062992125984" footer="0.31496062992125984"/>
  <pageSetup paperSize="9" scale="96" orientation="portrait" horizontalDpi="4294967292" r:id="rId1"/>
  <headerFooter alignWithMargins="0">
    <oddFooter>Stran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Normal="100" zoomScaleSheetLayoutView="100" workbookViewId="0">
      <selection activeCell="Q9" sqref="Q9"/>
    </sheetView>
  </sheetViews>
  <sheetFormatPr defaultRowHeight="12.75" x14ac:dyDescent="0.2"/>
  <cols>
    <col min="1" max="1" width="9.140625" style="29"/>
    <col min="2" max="2" width="4.7109375" style="103" customWidth="1"/>
    <col min="3" max="3" width="7.5703125" style="103" customWidth="1"/>
    <col min="4" max="4" width="25.140625" style="29" customWidth="1"/>
    <col min="5" max="5" width="6.140625" style="103" customWidth="1"/>
    <col min="6" max="6" width="9.85546875" style="29" customWidth="1"/>
    <col min="7" max="7" width="13.28515625" style="29" customWidth="1"/>
    <col min="8" max="8" width="17.7109375" style="29" customWidth="1"/>
    <col min="9" max="9" width="7.7109375" style="29" customWidth="1"/>
    <col min="10" max="16384" width="9.140625" style="29"/>
  </cols>
  <sheetData>
    <row r="1" spans="2:8" x14ac:dyDescent="0.2">
      <c r="B1" s="187" t="s">
        <v>50</v>
      </c>
      <c r="C1" s="188"/>
      <c r="D1" s="188"/>
      <c r="E1" s="188"/>
      <c r="F1" s="188"/>
      <c r="G1" s="188"/>
      <c r="H1" s="189"/>
    </row>
    <row r="2" spans="2:8" x14ac:dyDescent="0.2">
      <c r="B2" s="30"/>
      <c r="C2" s="31"/>
      <c r="D2" s="32"/>
      <c r="E2" s="31"/>
      <c r="F2" s="32"/>
      <c r="G2" s="32"/>
      <c r="H2" s="33"/>
    </row>
    <row r="3" spans="2:8" x14ac:dyDescent="0.2">
      <c r="B3" s="34" t="s">
        <v>0</v>
      </c>
      <c r="C3" s="35" t="s">
        <v>1</v>
      </c>
      <c r="D3" s="35" t="s">
        <v>2</v>
      </c>
      <c r="E3" s="35" t="s">
        <v>3</v>
      </c>
      <c r="F3" s="35" t="s">
        <v>4</v>
      </c>
      <c r="G3" s="35" t="s">
        <v>5</v>
      </c>
      <c r="H3" s="36" t="s">
        <v>6</v>
      </c>
    </row>
    <row r="4" spans="2:8" ht="13.5" thickBot="1" x14ac:dyDescent="0.25">
      <c r="B4" s="30"/>
      <c r="C4" s="32"/>
      <c r="D4" s="32"/>
      <c r="E4" s="32"/>
      <c r="F4" s="32"/>
      <c r="G4" s="32"/>
      <c r="H4" s="33"/>
    </row>
    <row r="5" spans="2:8" ht="15" customHeight="1" thickBot="1" x14ac:dyDescent="0.3">
      <c r="B5" s="37"/>
      <c r="C5" s="38" t="s">
        <v>7</v>
      </c>
      <c r="D5" s="39" t="s">
        <v>69</v>
      </c>
      <c r="E5" s="40"/>
      <c r="F5" s="41"/>
      <c r="G5" s="42"/>
      <c r="H5" s="43"/>
    </row>
    <row r="6" spans="2:8" ht="89.25" x14ac:dyDescent="0.2">
      <c r="B6" s="44" t="s">
        <v>8</v>
      </c>
      <c r="C6" s="45" t="s">
        <v>51</v>
      </c>
      <c r="D6" s="46" t="s">
        <v>204</v>
      </c>
      <c r="E6" s="47" t="s">
        <v>31</v>
      </c>
      <c r="F6" s="48">
        <v>1</v>
      </c>
      <c r="G6" s="49">
        <v>9000</v>
      </c>
      <c r="H6" s="50">
        <f t="shared" ref="H6:H12" si="0">ROUND(F6*G6,2)</f>
        <v>9000</v>
      </c>
    </row>
    <row r="7" spans="2:8" ht="140.25" x14ac:dyDescent="0.2">
      <c r="B7" s="51" t="s">
        <v>17</v>
      </c>
      <c r="C7" s="52" t="s">
        <v>52</v>
      </c>
      <c r="D7" s="53" t="s">
        <v>53</v>
      </c>
      <c r="E7" s="54" t="s">
        <v>31</v>
      </c>
      <c r="F7" s="55">
        <v>1</v>
      </c>
      <c r="G7" s="104"/>
      <c r="H7" s="50">
        <f t="shared" si="0"/>
        <v>0</v>
      </c>
    </row>
    <row r="8" spans="2:8" ht="63.75" customHeight="1" x14ac:dyDescent="0.2">
      <c r="B8" s="51" t="s">
        <v>19</v>
      </c>
      <c r="C8" s="52" t="s">
        <v>33</v>
      </c>
      <c r="D8" s="56" t="s">
        <v>127</v>
      </c>
      <c r="E8" s="57" t="s">
        <v>31</v>
      </c>
      <c r="F8" s="58">
        <v>1</v>
      </c>
      <c r="G8" s="105"/>
      <c r="H8" s="50">
        <f t="shared" si="0"/>
        <v>0</v>
      </c>
    </row>
    <row r="9" spans="2:8" ht="76.5" x14ac:dyDescent="0.2">
      <c r="B9" s="51" t="s">
        <v>20</v>
      </c>
      <c r="C9" s="52" t="s">
        <v>33</v>
      </c>
      <c r="D9" s="56" t="s">
        <v>190</v>
      </c>
      <c r="E9" s="57" t="s">
        <v>15</v>
      </c>
      <c r="F9" s="58">
        <v>15</v>
      </c>
      <c r="G9" s="105"/>
      <c r="H9" s="50">
        <f t="shared" si="0"/>
        <v>0</v>
      </c>
    </row>
    <row r="10" spans="2:8" ht="76.5" x14ac:dyDescent="0.2">
      <c r="B10" s="51" t="s">
        <v>23</v>
      </c>
      <c r="C10" s="52" t="s">
        <v>33</v>
      </c>
      <c r="D10" s="56" t="s">
        <v>143</v>
      </c>
      <c r="E10" s="57" t="s">
        <v>31</v>
      </c>
      <c r="F10" s="59">
        <v>1</v>
      </c>
      <c r="G10" s="105"/>
      <c r="H10" s="50">
        <f t="shared" si="0"/>
        <v>0</v>
      </c>
    </row>
    <row r="11" spans="2:8" ht="63.75" x14ac:dyDescent="0.2">
      <c r="B11" s="51" t="s">
        <v>39</v>
      </c>
      <c r="C11" s="52" t="s">
        <v>33</v>
      </c>
      <c r="D11" s="56" t="s">
        <v>144</v>
      </c>
      <c r="E11" s="57" t="s">
        <v>31</v>
      </c>
      <c r="F11" s="59">
        <v>1</v>
      </c>
      <c r="G11" s="105"/>
      <c r="H11" s="50">
        <f t="shared" si="0"/>
        <v>0</v>
      </c>
    </row>
    <row r="12" spans="2:8" ht="294" thickBot="1" x14ac:dyDescent="0.25">
      <c r="B12" s="51" t="s">
        <v>21</v>
      </c>
      <c r="C12" s="52" t="s">
        <v>33</v>
      </c>
      <c r="D12" s="60" t="s">
        <v>128</v>
      </c>
      <c r="E12" s="61" t="s">
        <v>18</v>
      </c>
      <c r="F12" s="62">
        <v>2</v>
      </c>
      <c r="G12" s="105"/>
      <c r="H12" s="50">
        <f t="shared" si="0"/>
        <v>0</v>
      </c>
    </row>
    <row r="13" spans="2:8" ht="13.5" thickBot="1" x14ac:dyDescent="0.25">
      <c r="B13" s="63"/>
      <c r="C13" s="64" t="s">
        <v>7</v>
      </c>
      <c r="D13" s="196" t="s">
        <v>70</v>
      </c>
      <c r="E13" s="196"/>
      <c r="F13" s="196"/>
      <c r="G13" s="196"/>
      <c r="H13" s="65">
        <f>SUM(H6:H12)</f>
        <v>9000</v>
      </c>
    </row>
    <row r="14" spans="2:8" ht="13.5" thickBot="1" x14ac:dyDescent="0.25">
      <c r="B14" s="66"/>
      <c r="C14" s="67"/>
      <c r="D14" s="68"/>
      <c r="E14" s="69"/>
      <c r="F14" s="70"/>
      <c r="G14" s="70"/>
      <c r="H14" s="71"/>
    </row>
    <row r="15" spans="2:8" ht="18" customHeight="1" thickBot="1" x14ac:dyDescent="0.25">
      <c r="B15" s="37"/>
      <c r="C15" s="72" t="s">
        <v>9</v>
      </c>
      <c r="D15" s="73" t="s">
        <v>30</v>
      </c>
      <c r="E15" s="40"/>
      <c r="F15" s="41"/>
      <c r="G15" s="42"/>
      <c r="H15" s="43"/>
    </row>
    <row r="16" spans="2:8" ht="13.5" thickBot="1" x14ac:dyDescent="0.25">
      <c r="B16" s="74"/>
      <c r="C16" s="75" t="s">
        <v>9</v>
      </c>
      <c r="D16" s="76" t="s">
        <v>32</v>
      </c>
      <c r="E16" s="77"/>
      <c r="F16" s="76"/>
      <c r="G16" s="76"/>
      <c r="H16" s="65">
        <f>ROUND((H13)*0.1,2)</f>
        <v>900</v>
      </c>
    </row>
    <row r="17" spans="1:8" ht="13.5" thickBot="1" x14ac:dyDescent="0.25">
      <c r="A17" s="32"/>
      <c r="B17" s="78"/>
      <c r="C17" s="79"/>
      <c r="D17" s="80"/>
      <c r="E17" s="81"/>
      <c r="F17" s="82"/>
      <c r="G17" s="82"/>
      <c r="H17" s="71"/>
    </row>
    <row r="18" spans="1:8" ht="16.5" thickBot="1" x14ac:dyDescent="0.25">
      <c r="A18" s="32"/>
      <c r="B18" s="37"/>
      <c r="C18" s="72" t="s">
        <v>11</v>
      </c>
      <c r="D18" s="73" t="s">
        <v>40</v>
      </c>
      <c r="E18" s="40"/>
      <c r="F18" s="41"/>
      <c r="G18" s="42"/>
      <c r="H18" s="43"/>
    </row>
    <row r="19" spans="1:8" x14ac:dyDescent="0.2">
      <c r="A19" s="32"/>
      <c r="B19" s="51" t="s">
        <v>8</v>
      </c>
      <c r="C19" s="83" t="s">
        <v>41</v>
      </c>
      <c r="D19" s="84" t="s">
        <v>205</v>
      </c>
      <c r="E19" s="54" t="s">
        <v>195</v>
      </c>
      <c r="F19" s="62">
        <v>30</v>
      </c>
      <c r="G19" s="106"/>
      <c r="H19" s="50">
        <f>ROUND(F19*G19,2)</f>
        <v>0</v>
      </c>
    </row>
    <row r="20" spans="1:8" x14ac:dyDescent="0.2">
      <c r="A20" s="32"/>
      <c r="B20" s="51" t="s">
        <v>17</v>
      </c>
      <c r="C20" s="83" t="s">
        <v>42</v>
      </c>
      <c r="D20" s="84" t="s">
        <v>206</v>
      </c>
      <c r="E20" s="54" t="s">
        <v>195</v>
      </c>
      <c r="F20" s="62">
        <v>30</v>
      </c>
      <c r="G20" s="104"/>
      <c r="H20" s="50">
        <f>ROUND(F20*G20,2)</f>
        <v>0</v>
      </c>
    </row>
    <row r="21" spans="1:8" ht="63.75" x14ac:dyDescent="0.2">
      <c r="A21" s="32"/>
      <c r="B21" s="51" t="s">
        <v>19</v>
      </c>
      <c r="C21" s="83" t="s">
        <v>43</v>
      </c>
      <c r="D21" s="53" t="s">
        <v>196</v>
      </c>
      <c r="E21" s="54" t="s">
        <v>18</v>
      </c>
      <c r="F21" s="62">
        <v>1</v>
      </c>
      <c r="G21" s="104"/>
      <c r="H21" s="50">
        <f>ROUND(F21*G21,2)</f>
        <v>0</v>
      </c>
    </row>
    <row r="22" spans="1:8" ht="51" x14ac:dyDescent="0.2">
      <c r="A22" s="32"/>
      <c r="B22" s="51" t="s">
        <v>20</v>
      </c>
      <c r="C22" s="83" t="s">
        <v>43</v>
      </c>
      <c r="D22" s="53" t="s">
        <v>197</v>
      </c>
      <c r="E22" s="54" t="s">
        <v>18</v>
      </c>
      <c r="F22" s="62">
        <v>1</v>
      </c>
      <c r="G22" s="104"/>
      <c r="H22" s="50">
        <f>ROUND(F22*G22,2)</f>
        <v>0</v>
      </c>
    </row>
    <row r="23" spans="1:8" ht="51.75" thickBot="1" x14ac:dyDescent="0.25">
      <c r="A23" s="32"/>
      <c r="B23" s="51" t="s">
        <v>23</v>
      </c>
      <c r="C23" s="83" t="s">
        <v>198</v>
      </c>
      <c r="D23" s="85" t="str">
        <f>'[1]pripravljalna dela'!$C$5</f>
        <v xml:space="preserve">Izpolnjeni obrazci za vnos podatkov v naročnikovo evidenco cestnih podatkov (BCP) </v>
      </c>
      <c r="E23" s="54" t="s">
        <v>18</v>
      </c>
      <c r="F23" s="62">
        <v>1</v>
      </c>
      <c r="G23" s="104"/>
      <c r="H23" s="50">
        <f>ROUND(F23*G23,2)</f>
        <v>0</v>
      </c>
    </row>
    <row r="24" spans="1:8" ht="13.5" thickBot="1" x14ac:dyDescent="0.25">
      <c r="A24" s="32"/>
      <c r="B24" s="74"/>
      <c r="C24" s="75" t="s">
        <v>11</v>
      </c>
      <c r="D24" s="76" t="s">
        <v>44</v>
      </c>
      <c r="E24" s="77"/>
      <c r="F24" s="76"/>
      <c r="G24" s="76"/>
      <c r="H24" s="65">
        <f>SUM(H19:H23)</f>
        <v>0</v>
      </c>
    </row>
    <row r="25" spans="1:8" ht="16.5" thickBot="1" x14ac:dyDescent="0.25">
      <c r="B25" s="30"/>
      <c r="C25" s="190" t="s">
        <v>27</v>
      </c>
      <c r="D25" s="190"/>
      <c r="E25" s="190"/>
      <c r="F25" s="190"/>
      <c r="G25" s="190"/>
      <c r="H25" s="191"/>
    </row>
    <row r="26" spans="1:8" x14ac:dyDescent="0.2">
      <c r="B26" s="30"/>
      <c r="C26" s="86" t="s">
        <v>7</v>
      </c>
      <c r="D26" s="87" t="s">
        <v>69</v>
      </c>
      <c r="E26" s="88"/>
      <c r="F26" s="87"/>
      <c r="G26" s="89"/>
      <c r="H26" s="90">
        <f>H13</f>
        <v>9000</v>
      </c>
    </row>
    <row r="27" spans="1:8" x14ac:dyDescent="0.2">
      <c r="B27" s="30"/>
      <c r="C27" s="91" t="s">
        <v>9</v>
      </c>
      <c r="D27" s="92" t="s">
        <v>30</v>
      </c>
      <c r="E27" s="31"/>
      <c r="F27" s="32"/>
      <c r="G27" s="93"/>
      <c r="H27" s="94">
        <f>SUM(H26:H26)*0.1</f>
        <v>900</v>
      </c>
    </row>
    <row r="28" spans="1:8" x14ac:dyDescent="0.2">
      <c r="B28" s="30"/>
      <c r="C28" s="91" t="s">
        <v>11</v>
      </c>
      <c r="D28" s="95" t="s">
        <v>40</v>
      </c>
      <c r="E28" s="31"/>
      <c r="F28" s="32"/>
      <c r="G28" s="93"/>
      <c r="H28" s="94">
        <f>H24</f>
        <v>0</v>
      </c>
    </row>
    <row r="29" spans="1:8" ht="16.5" thickBot="1" x14ac:dyDescent="0.3">
      <c r="B29" s="30"/>
      <c r="C29" s="96"/>
      <c r="D29" s="192" t="s">
        <v>13</v>
      </c>
      <c r="E29" s="193"/>
      <c r="F29" s="193"/>
      <c r="G29" s="193"/>
      <c r="H29" s="97">
        <f>SUM(H26:H28)</f>
        <v>9900</v>
      </c>
    </row>
    <row r="30" spans="1:8" ht="17.25" thickTop="1" thickBot="1" x14ac:dyDescent="0.3">
      <c r="B30" s="30"/>
      <c r="C30" s="98"/>
      <c r="D30" s="194" t="s">
        <v>22</v>
      </c>
      <c r="E30" s="195"/>
      <c r="F30" s="195"/>
      <c r="G30" s="195"/>
      <c r="H30" s="99">
        <f>ROUND(H29*0.22,2)</f>
        <v>2178</v>
      </c>
    </row>
    <row r="31" spans="1:8" ht="17.25" thickTop="1" thickBot="1" x14ac:dyDescent="0.3">
      <c r="B31" s="100"/>
      <c r="C31" s="101"/>
      <c r="D31" s="185" t="s">
        <v>14</v>
      </c>
      <c r="E31" s="186"/>
      <c r="F31" s="186"/>
      <c r="G31" s="186"/>
      <c r="H31" s="102">
        <f>H30+H29</f>
        <v>12078</v>
      </c>
    </row>
    <row r="37" ht="48.75" customHeight="1" x14ac:dyDescent="0.2"/>
    <row r="38" ht="13.5" customHeight="1" x14ac:dyDescent="0.2"/>
  </sheetData>
  <sheetProtection password="E95E" sheet="1" objects="1" scenarios="1"/>
  <mergeCells count="6">
    <mergeCell ref="D31:G31"/>
    <mergeCell ref="B1:H1"/>
    <mergeCell ref="C25:H25"/>
    <mergeCell ref="D29:G29"/>
    <mergeCell ref="D30:G30"/>
    <mergeCell ref="D13:G13"/>
  </mergeCells>
  <dataValidations count="1">
    <dataValidation type="custom" allowBlank="1" showInputMessage="1" showErrorMessage="1" errorTitle="Preverite vnos" error="Ceno/e.m. je potrebno vnesti največ na cent natančno (dve decimalni mesti)." sqref="G6:G12 G19:G23">
      <formula1>G6=ROUND(G6,2)</formula1>
    </dataValidation>
  </dataValidations>
  <pageMargins left="0.47244094488188981" right="0.23622047244094491" top="0.39370078740157483" bottom="0.74803149606299213" header="0.31496062992125984" footer="0.31496062992125984"/>
  <pageSetup paperSize="9" scale="95" orientation="portrait" horizontalDpi="4294967292" r:id="rId1"/>
  <headerFooter alignWithMargins="0">
    <oddFooter>Stran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
  <sheetViews>
    <sheetView zoomScaleNormal="100" zoomScaleSheetLayoutView="100" workbookViewId="0"/>
  </sheetViews>
  <sheetFormatPr defaultRowHeight="12.75" x14ac:dyDescent="0.2"/>
  <cols>
    <col min="1" max="1" width="9.140625" style="29"/>
    <col min="2" max="2" width="4.7109375" style="103" customWidth="1"/>
    <col min="3" max="3" width="7.5703125" style="103" customWidth="1"/>
    <col min="4" max="4" width="25.140625" style="144" customWidth="1"/>
    <col min="5" max="5" width="6.140625" style="103" customWidth="1"/>
    <col min="6" max="6" width="9.85546875" style="29" customWidth="1"/>
    <col min="7" max="7" width="13.28515625" style="29" customWidth="1"/>
    <col min="8" max="8" width="17.7109375" style="29" customWidth="1"/>
    <col min="9" max="9" width="18.85546875" style="107" customWidth="1"/>
    <col min="10" max="16384" width="9.140625" style="29"/>
  </cols>
  <sheetData>
    <row r="1" spans="2:9" x14ac:dyDescent="0.2">
      <c r="B1" s="187" t="s">
        <v>184</v>
      </c>
      <c r="C1" s="188"/>
      <c r="D1" s="188"/>
      <c r="E1" s="188"/>
      <c r="F1" s="188"/>
      <c r="G1" s="188"/>
      <c r="H1" s="189"/>
    </row>
    <row r="2" spans="2:9" x14ac:dyDescent="0.2">
      <c r="B2" s="30"/>
      <c r="C2" s="31"/>
      <c r="D2" s="108"/>
      <c r="E2" s="31"/>
      <c r="F2" s="32"/>
      <c r="G2" s="32"/>
      <c r="H2" s="33"/>
    </row>
    <row r="3" spans="2:9" x14ac:dyDescent="0.2">
      <c r="B3" s="34" t="s">
        <v>0</v>
      </c>
      <c r="C3" s="35" t="s">
        <v>1</v>
      </c>
      <c r="D3" s="35" t="s">
        <v>2</v>
      </c>
      <c r="E3" s="35" t="s">
        <v>3</v>
      </c>
      <c r="F3" s="35" t="s">
        <v>4</v>
      </c>
      <c r="G3" s="35" t="s">
        <v>5</v>
      </c>
      <c r="H3" s="36" t="s">
        <v>6</v>
      </c>
    </row>
    <row r="4" spans="2:9" ht="13.5" thickBot="1" x14ac:dyDescent="0.25">
      <c r="B4" s="30"/>
      <c r="C4" s="31"/>
      <c r="D4" s="109"/>
      <c r="E4" s="81"/>
      <c r="F4" s="82"/>
      <c r="G4" s="82"/>
      <c r="H4" s="110"/>
    </row>
    <row r="5" spans="2:9" s="111" customFormat="1" ht="16.5" thickBot="1" x14ac:dyDescent="0.3">
      <c r="B5" s="37"/>
      <c r="C5" s="38" t="s">
        <v>7</v>
      </c>
      <c r="D5" s="39" t="s">
        <v>154</v>
      </c>
      <c r="E5" s="40"/>
      <c r="F5" s="41"/>
      <c r="G5" s="42"/>
      <c r="H5" s="43"/>
      <c r="I5" s="107"/>
    </row>
    <row r="6" spans="2:9" s="111" customFormat="1" ht="38.25" x14ac:dyDescent="0.2">
      <c r="B6" s="51" t="s">
        <v>8</v>
      </c>
      <c r="C6" s="83" t="s">
        <v>33</v>
      </c>
      <c r="D6" s="112" t="s">
        <v>178</v>
      </c>
      <c r="E6" s="54" t="s">
        <v>31</v>
      </c>
      <c r="F6" s="62">
        <v>1</v>
      </c>
      <c r="G6" s="106"/>
      <c r="H6" s="50">
        <f t="shared" ref="H6:H17" si="0">ROUND(F6*G6,2)</f>
        <v>0</v>
      </c>
      <c r="I6" s="107"/>
    </row>
    <row r="7" spans="2:9" s="111" customFormat="1" ht="51" x14ac:dyDescent="0.2">
      <c r="B7" s="51" t="s">
        <v>17</v>
      </c>
      <c r="C7" s="83" t="s">
        <v>74</v>
      </c>
      <c r="D7" s="84" t="s">
        <v>177</v>
      </c>
      <c r="E7" s="54" t="s">
        <v>18</v>
      </c>
      <c r="F7" s="62">
        <v>12</v>
      </c>
      <c r="G7" s="104"/>
      <c r="H7" s="50">
        <f t="shared" si="0"/>
        <v>0</v>
      </c>
      <c r="I7" s="107"/>
    </row>
    <row r="8" spans="2:9" s="111" customFormat="1" ht="51" x14ac:dyDescent="0.2">
      <c r="B8" s="51" t="s">
        <v>19</v>
      </c>
      <c r="C8" s="83" t="s">
        <v>180</v>
      </c>
      <c r="D8" s="84" t="s">
        <v>179</v>
      </c>
      <c r="E8" s="54" t="s">
        <v>18</v>
      </c>
      <c r="F8" s="62">
        <v>8</v>
      </c>
      <c r="G8" s="104"/>
      <c r="H8" s="50">
        <f t="shared" si="0"/>
        <v>0</v>
      </c>
      <c r="I8" s="107"/>
    </row>
    <row r="9" spans="2:9" s="111" customFormat="1" ht="51" x14ac:dyDescent="0.2">
      <c r="B9" s="51" t="s">
        <v>20</v>
      </c>
      <c r="C9" s="83" t="s">
        <v>182</v>
      </c>
      <c r="D9" s="84" t="s">
        <v>183</v>
      </c>
      <c r="E9" s="54" t="s">
        <v>181</v>
      </c>
      <c r="F9" s="62">
        <v>0.08</v>
      </c>
      <c r="G9" s="104"/>
      <c r="H9" s="50">
        <f t="shared" si="0"/>
        <v>0</v>
      </c>
      <c r="I9" s="107"/>
    </row>
    <row r="10" spans="2:9" s="111" customFormat="1" ht="51" x14ac:dyDescent="0.2">
      <c r="B10" s="51" t="s">
        <v>23</v>
      </c>
      <c r="C10" s="83" t="s">
        <v>75</v>
      </c>
      <c r="D10" s="56" t="s">
        <v>76</v>
      </c>
      <c r="E10" s="57" t="s">
        <v>16</v>
      </c>
      <c r="F10" s="62">
        <v>50</v>
      </c>
      <c r="G10" s="104"/>
      <c r="H10" s="50">
        <f t="shared" si="0"/>
        <v>0</v>
      </c>
      <c r="I10" s="107"/>
    </row>
    <row r="11" spans="2:9" s="111" customFormat="1" ht="38.25" x14ac:dyDescent="0.2">
      <c r="B11" s="51" t="s">
        <v>39</v>
      </c>
      <c r="C11" s="83" t="s">
        <v>77</v>
      </c>
      <c r="D11" s="53" t="s">
        <v>78</v>
      </c>
      <c r="E11" s="54" t="s">
        <v>18</v>
      </c>
      <c r="F11" s="62">
        <v>1</v>
      </c>
      <c r="G11" s="104"/>
      <c r="H11" s="50">
        <f t="shared" si="0"/>
        <v>0</v>
      </c>
      <c r="I11" s="107"/>
    </row>
    <row r="12" spans="2:9" s="111" customFormat="1" ht="51" x14ac:dyDescent="0.2">
      <c r="B12" s="51" t="s">
        <v>21</v>
      </c>
      <c r="C12" s="83" t="s">
        <v>79</v>
      </c>
      <c r="D12" s="113" t="s">
        <v>80</v>
      </c>
      <c r="E12" s="54" t="s">
        <v>18</v>
      </c>
      <c r="F12" s="62">
        <v>1</v>
      </c>
      <c r="G12" s="104"/>
      <c r="H12" s="50">
        <f t="shared" si="0"/>
        <v>0</v>
      </c>
      <c r="I12" s="107"/>
    </row>
    <row r="13" spans="2:9" s="111" customFormat="1" ht="114.75" x14ac:dyDescent="0.2">
      <c r="B13" s="51" t="s">
        <v>48</v>
      </c>
      <c r="C13" s="83" t="s">
        <v>186</v>
      </c>
      <c r="D13" s="60" t="s">
        <v>187</v>
      </c>
      <c r="E13" s="61" t="s">
        <v>16</v>
      </c>
      <c r="F13" s="62">
        <v>500</v>
      </c>
      <c r="G13" s="104"/>
      <c r="H13" s="50">
        <f t="shared" si="0"/>
        <v>0</v>
      </c>
      <c r="I13" s="107"/>
    </row>
    <row r="14" spans="2:9" s="111" customFormat="1" ht="102" x14ac:dyDescent="0.2">
      <c r="B14" s="51" t="s">
        <v>49</v>
      </c>
      <c r="C14" s="83" t="s">
        <v>81</v>
      </c>
      <c r="D14" s="60" t="s">
        <v>113</v>
      </c>
      <c r="E14" s="61" t="s">
        <v>16</v>
      </c>
      <c r="F14" s="62">
        <v>40</v>
      </c>
      <c r="G14" s="104"/>
      <c r="H14" s="50">
        <f t="shared" si="0"/>
        <v>0</v>
      </c>
      <c r="I14" s="107"/>
    </row>
    <row r="15" spans="2:9" s="111" customFormat="1" ht="38.25" x14ac:dyDescent="0.2">
      <c r="B15" s="51" t="s">
        <v>84</v>
      </c>
      <c r="C15" s="83" t="s">
        <v>82</v>
      </c>
      <c r="D15" s="60" t="s">
        <v>83</v>
      </c>
      <c r="E15" s="61" t="s">
        <v>15</v>
      </c>
      <c r="F15" s="62">
        <v>80</v>
      </c>
      <c r="G15" s="104"/>
      <c r="H15" s="50">
        <f t="shared" si="0"/>
        <v>0</v>
      </c>
      <c r="I15" s="107"/>
    </row>
    <row r="16" spans="2:9" s="111" customFormat="1" ht="51" x14ac:dyDescent="0.2">
      <c r="B16" s="51" t="s">
        <v>93</v>
      </c>
      <c r="C16" s="83" t="s">
        <v>120</v>
      </c>
      <c r="D16" s="60" t="s">
        <v>165</v>
      </c>
      <c r="E16" s="61" t="s">
        <v>15</v>
      </c>
      <c r="F16" s="62">
        <v>120</v>
      </c>
      <c r="G16" s="104"/>
      <c r="H16" s="50">
        <f t="shared" si="0"/>
        <v>0</v>
      </c>
      <c r="I16" s="107"/>
    </row>
    <row r="17" spans="1:9" s="111" customFormat="1" ht="128.25" thickBot="1" x14ac:dyDescent="0.25">
      <c r="B17" s="51" t="s">
        <v>152</v>
      </c>
      <c r="C17" s="83" t="s">
        <v>167</v>
      </c>
      <c r="D17" s="60" t="s">
        <v>166</v>
      </c>
      <c r="E17" s="61" t="s">
        <v>18</v>
      </c>
      <c r="F17" s="62">
        <v>1</v>
      </c>
      <c r="G17" s="104"/>
      <c r="H17" s="50">
        <f t="shared" si="0"/>
        <v>0</v>
      </c>
      <c r="I17" s="107"/>
    </row>
    <row r="18" spans="1:9" s="111" customFormat="1" ht="15.75" thickBot="1" x14ac:dyDescent="0.25">
      <c r="A18" s="29"/>
      <c r="B18" s="63"/>
      <c r="C18" s="64" t="s">
        <v>7</v>
      </c>
      <c r="D18" s="196" t="s">
        <v>89</v>
      </c>
      <c r="E18" s="196"/>
      <c r="F18" s="196"/>
      <c r="G18" s="196"/>
      <c r="H18" s="65">
        <f>SUM(H6:H17)</f>
        <v>0</v>
      </c>
      <c r="I18" s="107"/>
    </row>
    <row r="19" spans="1:9" s="111" customFormat="1" ht="15.75" thickBot="1" x14ac:dyDescent="0.25">
      <c r="A19" s="29"/>
      <c r="B19" s="78"/>
      <c r="C19" s="67"/>
      <c r="D19" s="114"/>
      <c r="E19" s="81"/>
      <c r="F19" s="82"/>
      <c r="G19" s="82"/>
      <c r="H19" s="71"/>
      <c r="I19" s="107"/>
    </row>
    <row r="20" spans="1:9" s="111" customFormat="1" ht="16.5" thickBot="1" x14ac:dyDescent="0.3">
      <c r="B20" s="37"/>
      <c r="C20" s="38" t="s">
        <v>9</v>
      </c>
      <c r="D20" s="39" t="s">
        <v>24</v>
      </c>
      <c r="E20" s="40"/>
      <c r="F20" s="41"/>
      <c r="G20" s="42"/>
      <c r="H20" s="43"/>
      <c r="I20" s="107"/>
    </row>
    <row r="21" spans="1:9" s="111" customFormat="1" ht="63.75" x14ac:dyDescent="0.2">
      <c r="B21" s="51" t="s">
        <v>8</v>
      </c>
      <c r="C21" s="52" t="s">
        <v>54</v>
      </c>
      <c r="D21" s="84" t="s">
        <v>64</v>
      </c>
      <c r="E21" s="54" t="s">
        <v>10</v>
      </c>
      <c r="F21" s="62">
        <v>235</v>
      </c>
      <c r="G21" s="106"/>
      <c r="H21" s="50">
        <f t="shared" ref="H21:H28" si="1">ROUND(F21*G21,2)</f>
        <v>0</v>
      </c>
      <c r="I21" s="115"/>
    </row>
    <row r="22" spans="1:9" s="111" customFormat="1" ht="76.5" x14ac:dyDescent="0.2">
      <c r="B22" s="51" t="s">
        <v>17</v>
      </c>
      <c r="C22" s="52" t="s">
        <v>33</v>
      </c>
      <c r="D22" s="84" t="s">
        <v>65</v>
      </c>
      <c r="E22" s="54" t="s">
        <v>10</v>
      </c>
      <c r="F22" s="62">
        <v>50</v>
      </c>
      <c r="G22" s="104"/>
      <c r="H22" s="50">
        <f t="shared" si="1"/>
        <v>0</v>
      </c>
      <c r="I22" s="107"/>
    </row>
    <row r="23" spans="1:9" s="111" customFormat="1" ht="63.75" x14ac:dyDescent="0.2">
      <c r="B23" s="51" t="s">
        <v>19</v>
      </c>
      <c r="C23" s="83" t="s">
        <v>33</v>
      </c>
      <c r="D23" s="84" t="s">
        <v>73</v>
      </c>
      <c r="E23" s="54" t="s">
        <v>10</v>
      </c>
      <c r="F23" s="62">
        <f>F21-F22</f>
        <v>185</v>
      </c>
      <c r="G23" s="104"/>
      <c r="H23" s="50">
        <f t="shared" si="1"/>
        <v>0</v>
      </c>
      <c r="I23" s="107"/>
    </row>
    <row r="24" spans="1:9" s="111" customFormat="1" ht="140.25" x14ac:dyDescent="0.2">
      <c r="B24" s="51" t="s">
        <v>20</v>
      </c>
      <c r="C24" s="52" t="s">
        <v>149</v>
      </c>
      <c r="D24" s="84" t="s">
        <v>66</v>
      </c>
      <c r="E24" s="54" t="s">
        <v>10</v>
      </c>
      <c r="F24" s="62">
        <v>1</v>
      </c>
      <c r="G24" s="104"/>
      <c r="H24" s="50">
        <f t="shared" si="1"/>
        <v>0</v>
      </c>
      <c r="I24" s="107"/>
    </row>
    <row r="25" spans="1:9" s="111" customFormat="1" ht="38.25" x14ac:dyDescent="0.2">
      <c r="A25" s="29"/>
      <c r="B25" s="51" t="s">
        <v>23</v>
      </c>
      <c r="C25" s="52" t="s">
        <v>129</v>
      </c>
      <c r="D25" s="53" t="s">
        <v>130</v>
      </c>
      <c r="E25" s="54" t="s">
        <v>16</v>
      </c>
      <c r="F25" s="62">
        <v>110</v>
      </c>
      <c r="G25" s="104"/>
      <c r="H25" s="50">
        <f t="shared" si="1"/>
        <v>0</v>
      </c>
      <c r="I25" s="107"/>
    </row>
    <row r="26" spans="1:9" s="111" customFormat="1" ht="89.25" x14ac:dyDescent="0.2">
      <c r="A26" s="29"/>
      <c r="B26" s="51" t="s">
        <v>39</v>
      </c>
      <c r="C26" s="83" t="s">
        <v>33</v>
      </c>
      <c r="D26" s="56" t="s">
        <v>145</v>
      </c>
      <c r="E26" s="54" t="s">
        <v>16</v>
      </c>
      <c r="F26" s="62">
        <v>800</v>
      </c>
      <c r="G26" s="104"/>
      <c r="H26" s="50">
        <f t="shared" si="1"/>
        <v>0</v>
      </c>
      <c r="I26" s="107"/>
    </row>
    <row r="27" spans="1:9" s="111" customFormat="1" ht="114.75" x14ac:dyDescent="0.2">
      <c r="A27" s="29"/>
      <c r="B27" s="51" t="s">
        <v>21</v>
      </c>
      <c r="C27" s="52" t="s">
        <v>33</v>
      </c>
      <c r="D27" s="84" t="s">
        <v>146</v>
      </c>
      <c r="E27" s="54" t="s">
        <v>45</v>
      </c>
      <c r="F27" s="62">
        <f>10*4*24.7</f>
        <v>988</v>
      </c>
      <c r="G27" s="104"/>
      <c r="H27" s="50">
        <f t="shared" si="1"/>
        <v>0</v>
      </c>
      <c r="I27" s="107"/>
    </row>
    <row r="28" spans="1:9" s="111" customFormat="1" ht="141" thickBot="1" x14ac:dyDescent="0.25">
      <c r="A28" s="29"/>
      <c r="B28" s="51" t="s">
        <v>48</v>
      </c>
      <c r="C28" s="52" t="s">
        <v>33</v>
      </c>
      <c r="D28" s="84" t="s">
        <v>147</v>
      </c>
      <c r="E28" s="54" t="s">
        <v>10</v>
      </c>
      <c r="F28" s="62">
        <v>1</v>
      </c>
      <c r="G28" s="104"/>
      <c r="H28" s="50">
        <f t="shared" si="1"/>
        <v>0</v>
      </c>
      <c r="I28" s="107"/>
    </row>
    <row r="29" spans="1:9" s="111" customFormat="1" ht="15.75" thickBot="1" x14ac:dyDescent="0.25">
      <c r="A29" s="29"/>
      <c r="B29" s="116"/>
      <c r="C29" s="64" t="s">
        <v>9</v>
      </c>
      <c r="D29" s="117" t="s">
        <v>25</v>
      </c>
      <c r="E29" s="118"/>
      <c r="F29" s="119"/>
      <c r="G29" s="119"/>
      <c r="H29" s="65">
        <f>SUM(H21:H28)</f>
        <v>0</v>
      </c>
      <c r="I29" s="107"/>
    </row>
    <row r="30" spans="1:9" s="111" customFormat="1" ht="15.75" thickBot="1" x14ac:dyDescent="0.25">
      <c r="A30" s="29"/>
      <c r="B30" s="30"/>
      <c r="C30" s="31"/>
      <c r="D30" s="108"/>
      <c r="E30" s="31"/>
      <c r="F30" s="32"/>
      <c r="G30" s="32"/>
      <c r="H30" s="33"/>
      <c r="I30" s="107"/>
    </row>
    <row r="31" spans="1:9" ht="16.5" thickBot="1" x14ac:dyDescent="0.3">
      <c r="B31" s="37"/>
      <c r="C31" s="38" t="s">
        <v>11</v>
      </c>
      <c r="D31" s="39" t="s">
        <v>37</v>
      </c>
      <c r="E31" s="40"/>
      <c r="F31" s="41"/>
      <c r="G31" s="42"/>
      <c r="H31" s="43"/>
    </row>
    <row r="32" spans="1:9" ht="63.75" x14ac:dyDescent="0.2">
      <c r="B32" s="51" t="s">
        <v>8</v>
      </c>
      <c r="C32" s="83" t="s">
        <v>34</v>
      </c>
      <c r="D32" s="84" t="s">
        <v>67</v>
      </c>
      <c r="E32" s="54" t="s">
        <v>16</v>
      </c>
      <c r="F32" s="62">
        <v>70</v>
      </c>
      <c r="G32" s="106"/>
      <c r="H32" s="50">
        <f>ROUND(F32*G32,2)</f>
        <v>0</v>
      </c>
    </row>
    <row r="33" spans="1:9" s="111" customFormat="1" ht="76.5" x14ac:dyDescent="0.2">
      <c r="A33" s="29"/>
      <c r="B33" s="51" t="s">
        <v>17</v>
      </c>
      <c r="C33" s="52" t="s">
        <v>36</v>
      </c>
      <c r="D33" s="84" t="s">
        <v>68</v>
      </c>
      <c r="E33" s="54" t="s">
        <v>10</v>
      </c>
      <c r="F33" s="62">
        <v>38</v>
      </c>
      <c r="G33" s="104"/>
      <c r="H33" s="50">
        <f>ROUND(F33*G33,2)</f>
        <v>0</v>
      </c>
      <c r="I33" s="107"/>
    </row>
    <row r="34" spans="1:9" s="111" customFormat="1" ht="90" thickBot="1" x14ac:dyDescent="0.25">
      <c r="A34" s="29"/>
      <c r="B34" s="120" t="s">
        <v>19</v>
      </c>
      <c r="C34" s="121" t="s">
        <v>33</v>
      </c>
      <c r="D34" s="122" t="s">
        <v>124</v>
      </c>
      <c r="E34" s="123" t="s">
        <v>10</v>
      </c>
      <c r="F34" s="55">
        <v>95</v>
      </c>
      <c r="G34" s="104"/>
      <c r="H34" s="50">
        <f>ROUND(F34*G34,2)</f>
        <v>0</v>
      </c>
      <c r="I34" s="107"/>
    </row>
    <row r="35" spans="1:9" s="111" customFormat="1" ht="15.75" thickBot="1" x14ac:dyDescent="0.25">
      <c r="A35" s="124"/>
      <c r="B35" s="116"/>
      <c r="C35" s="64" t="s">
        <v>11</v>
      </c>
      <c r="D35" s="125" t="s">
        <v>38</v>
      </c>
      <c r="E35" s="118"/>
      <c r="F35" s="119"/>
      <c r="G35" s="119"/>
      <c r="H35" s="65">
        <f>SUM(H32:H34)</f>
        <v>0</v>
      </c>
      <c r="I35" s="107"/>
    </row>
    <row r="36" spans="1:9" s="111" customFormat="1" ht="15.75" thickBot="1" x14ac:dyDescent="0.25">
      <c r="A36" s="124"/>
      <c r="B36" s="66"/>
      <c r="C36" s="67"/>
      <c r="D36" s="68"/>
      <c r="E36" s="69"/>
      <c r="F36" s="70"/>
      <c r="G36" s="70"/>
      <c r="H36" s="71"/>
      <c r="I36" s="107"/>
    </row>
    <row r="37" spans="1:9" s="111" customFormat="1" ht="16.5" thickBot="1" x14ac:dyDescent="0.3">
      <c r="A37" s="124"/>
      <c r="B37" s="37"/>
      <c r="C37" s="38" t="s">
        <v>12</v>
      </c>
      <c r="D37" s="39" t="s">
        <v>28</v>
      </c>
      <c r="E37" s="40"/>
      <c r="F37" s="41"/>
      <c r="G37" s="42"/>
      <c r="H37" s="43"/>
      <c r="I37" s="107"/>
    </row>
    <row r="38" spans="1:9" s="111" customFormat="1" ht="63.75" x14ac:dyDescent="0.2">
      <c r="A38" s="124"/>
      <c r="B38" s="51" t="s">
        <v>8</v>
      </c>
      <c r="C38" s="83" t="s">
        <v>33</v>
      </c>
      <c r="D38" s="84" t="s">
        <v>46</v>
      </c>
      <c r="E38" s="54" t="s">
        <v>10</v>
      </c>
      <c r="F38" s="62">
        <v>58</v>
      </c>
      <c r="G38" s="106"/>
      <c r="H38" s="50">
        <f t="shared" ref="H38:H44" si="2">ROUND(F38*G38,2)</f>
        <v>0</v>
      </c>
      <c r="I38" s="107"/>
    </row>
    <row r="39" spans="1:9" s="111" customFormat="1" ht="89.25" x14ac:dyDescent="0.2">
      <c r="A39" s="124"/>
      <c r="B39" s="51" t="s">
        <v>17</v>
      </c>
      <c r="C39" s="83" t="s">
        <v>33</v>
      </c>
      <c r="D39" s="84" t="s">
        <v>55</v>
      </c>
      <c r="E39" s="54" t="s">
        <v>15</v>
      </c>
      <c r="F39" s="62">
        <v>65</v>
      </c>
      <c r="G39" s="104"/>
      <c r="H39" s="50">
        <f t="shared" si="2"/>
        <v>0</v>
      </c>
      <c r="I39" s="107"/>
    </row>
    <row r="40" spans="1:9" s="111" customFormat="1" ht="76.5" x14ac:dyDescent="0.2">
      <c r="A40" s="124"/>
      <c r="B40" s="51" t="s">
        <v>19</v>
      </c>
      <c r="C40" s="83" t="s">
        <v>33</v>
      </c>
      <c r="D40" s="112" t="s">
        <v>97</v>
      </c>
      <c r="E40" s="57" t="s">
        <v>15</v>
      </c>
      <c r="F40" s="59">
        <v>2</v>
      </c>
      <c r="G40" s="104"/>
      <c r="H40" s="50">
        <f t="shared" si="2"/>
        <v>0</v>
      </c>
      <c r="I40" s="107"/>
    </row>
    <row r="41" spans="1:9" s="111" customFormat="1" ht="114.75" x14ac:dyDescent="0.2">
      <c r="A41" s="124"/>
      <c r="B41" s="51" t="s">
        <v>20</v>
      </c>
      <c r="C41" s="83" t="s">
        <v>85</v>
      </c>
      <c r="D41" s="84" t="s">
        <v>86</v>
      </c>
      <c r="E41" s="54" t="s">
        <v>18</v>
      </c>
      <c r="F41" s="62">
        <v>1</v>
      </c>
      <c r="G41" s="104"/>
      <c r="H41" s="50">
        <f t="shared" si="2"/>
        <v>0</v>
      </c>
      <c r="I41" s="107"/>
    </row>
    <row r="42" spans="1:9" ht="102" x14ac:dyDescent="0.2">
      <c r="A42" s="124"/>
      <c r="B42" s="51" t="s">
        <v>23</v>
      </c>
      <c r="C42" s="83" t="s">
        <v>33</v>
      </c>
      <c r="D42" s="112" t="s">
        <v>164</v>
      </c>
      <c r="E42" s="54" t="s">
        <v>18</v>
      </c>
      <c r="F42" s="62">
        <v>1</v>
      </c>
      <c r="G42" s="104"/>
      <c r="H42" s="50">
        <f t="shared" si="2"/>
        <v>0</v>
      </c>
    </row>
    <row r="43" spans="1:9" ht="51" x14ac:dyDescent="0.2">
      <c r="A43" s="124"/>
      <c r="B43" s="51" t="s">
        <v>39</v>
      </c>
      <c r="C43" s="83" t="s">
        <v>59</v>
      </c>
      <c r="D43" s="84" t="s">
        <v>60</v>
      </c>
      <c r="E43" s="54" t="s">
        <v>18</v>
      </c>
      <c r="F43" s="62">
        <v>1</v>
      </c>
      <c r="G43" s="104"/>
      <c r="H43" s="50">
        <f t="shared" si="2"/>
        <v>0</v>
      </c>
    </row>
    <row r="44" spans="1:9" ht="115.5" thickBot="1" x14ac:dyDescent="0.25">
      <c r="A44" s="124"/>
      <c r="B44" s="51" t="s">
        <v>21</v>
      </c>
      <c r="C44" s="126" t="s">
        <v>61</v>
      </c>
      <c r="D44" s="84" t="s">
        <v>62</v>
      </c>
      <c r="E44" s="54" t="s">
        <v>15</v>
      </c>
      <c r="F44" s="62">
        <v>65</v>
      </c>
      <c r="G44" s="104"/>
      <c r="H44" s="50">
        <f t="shared" si="2"/>
        <v>0</v>
      </c>
    </row>
    <row r="45" spans="1:9" ht="13.5" thickBot="1" x14ac:dyDescent="0.25">
      <c r="A45" s="124"/>
      <c r="B45" s="63"/>
      <c r="C45" s="64" t="s">
        <v>12</v>
      </c>
      <c r="D45" s="127" t="s">
        <v>29</v>
      </c>
      <c r="E45" s="128"/>
      <c r="F45" s="119"/>
      <c r="G45" s="119"/>
      <c r="H45" s="129">
        <f>SUM(H38:H44)</f>
        <v>0</v>
      </c>
    </row>
    <row r="46" spans="1:9" ht="13.5" thickBot="1" x14ac:dyDescent="0.25">
      <c r="A46" s="124"/>
      <c r="B46" s="78"/>
      <c r="C46" s="67"/>
      <c r="D46" s="130"/>
      <c r="E46" s="81"/>
      <c r="F46" s="70"/>
      <c r="G46" s="70"/>
      <c r="H46" s="131"/>
    </row>
    <row r="47" spans="1:9" ht="16.5" thickBot="1" x14ac:dyDescent="0.3">
      <c r="A47" s="124"/>
      <c r="B47" s="37"/>
      <c r="C47" s="38" t="s">
        <v>35</v>
      </c>
      <c r="D47" s="39" t="s">
        <v>100</v>
      </c>
      <c r="E47" s="40"/>
      <c r="F47" s="41"/>
      <c r="G47" s="42"/>
      <c r="H47" s="43"/>
    </row>
    <row r="48" spans="1:9" ht="76.5" x14ac:dyDescent="0.2">
      <c r="A48" s="124"/>
      <c r="B48" s="132" t="s">
        <v>8</v>
      </c>
      <c r="C48" s="83" t="s">
        <v>110</v>
      </c>
      <c r="D48" s="53" t="s">
        <v>112</v>
      </c>
      <c r="E48" s="54" t="s">
        <v>10</v>
      </c>
      <c r="F48" s="62">
        <v>24</v>
      </c>
      <c r="G48" s="106"/>
      <c r="H48" s="50">
        <f t="shared" ref="H48:H59" si="3">ROUND(F48*G48,2)</f>
        <v>0</v>
      </c>
    </row>
    <row r="49" spans="1:9" ht="63.75" x14ac:dyDescent="0.2">
      <c r="A49" s="124"/>
      <c r="B49" s="132" t="s">
        <v>17</v>
      </c>
      <c r="C49" s="83" t="s">
        <v>101</v>
      </c>
      <c r="D49" s="53" t="s">
        <v>111</v>
      </c>
      <c r="E49" s="54" t="s">
        <v>10</v>
      </c>
      <c r="F49" s="62">
        <v>24</v>
      </c>
      <c r="G49" s="104"/>
      <c r="H49" s="50">
        <f t="shared" si="3"/>
        <v>0</v>
      </c>
    </row>
    <row r="50" spans="1:9" ht="51" x14ac:dyDescent="0.2">
      <c r="A50" s="124"/>
      <c r="B50" s="132" t="s">
        <v>19</v>
      </c>
      <c r="C50" s="126" t="s">
        <v>102</v>
      </c>
      <c r="D50" s="56" t="s">
        <v>174</v>
      </c>
      <c r="E50" s="57" t="s">
        <v>16</v>
      </c>
      <c r="F50" s="59">
        <v>500</v>
      </c>
      <c r="G50" s="104"/>
      <c r="H50" s="50">
        <f t="shared" si="3"/>
        <v>0</v>
      </c>
    </row>
    <row r="51" spans="1:9" ht="38.25" x14ac:dyDescent="0.2">
      <c r="A51" s="124"/>
      <c r="B51" s="132" t="s">
        <v>20</v>
      </c>
      <c r="C51" s="126" t="s">
        <v>104</v>
      </c>
      <c r="D51" s="56" t="s">
        <v>105</v>
      </c>
      <c r="E51" s="57" t="s">
        <v>16</v>
      </c>
      <c r="F51" s="59">
        <v>500</v>
      </c>
      <c r="G51" s="104"/>
      <c r="H51" s="50">
        <f t="shared" si="3"/>
        <v>0</v>
      </c>
    </row>
    <row r="52" spans="1:9" ht="63.75" x14ac:dyDescent="0.2">
      <c r="A52" s="124"/>
      <c r="B52" s="132" t="s">
        <v>23</v>
      </c>
      <c r="C52" s="83" t="s">
        <v>131</v>
      </c>
      <c r="D52" s="53" t="s">
        <v>148</v>
      </c>
      <c r="E52" s="54" t="s">
        <v>16</v>
      </c>
      <c r="F52" s="62">
        <v>40</v>
      </c>
      <c r="G52" s="104"/>
      <c r="H52" s="50">
        <f t="shared" si="3"/>
        <v>0</v>
      </c>
    </row>
    <row r="53" spans="1:9" ht="114.75" x14ac:dyDescent="0.2">
      <c r="A53" s="124"/>
      <c r="B53" s="132" t="s">
        <v>39</v>
      </c>
      <c r="C53" s="83" t="s">
        <v>136</v>
      </c>
      <c r="D53" s="53" t="s">
        <v>175</v>
      </c>
      <c r="E53" s="57" t="s">
        <v>16</v>
      </c>
      <c r="F53" s="59">
        <v>540</v>
      </c>
      <c r="G53" s="104"/>
      <c r="H53" s="50">
        <f t="shared" si="3"/>
        <v>0</v>
      </c>
      <c r="I53" s="133"/>
    </row>
    <row r="54" spans="1:9" ht="51" x14ac:dyDescent="0.2">
      <c r="A54" s="124"/>
      <c r="B54" s="132" t="s">
        <v>21</v>
      </c>
      <c r="C54" s="126" t="s">
        <v>133</v>
      </c>
      <c r="D54" s="60" t="s">
        <v>134</v>
      </c>
      <c r="E54" s="134" t="s">
        <v>15</v>
      </c>
      <c r="F54" s="135">
        <v>75</v>
      </c>
      <c r="G54" s="104"/>
      <c r="H54" s="50">
        <f t="shared" si="3"/>
        <v>0</v>
      </c>
    </row>
    <row r="55" spans="1:9" ht="38.25" x14ac:dyDescent="0.2">
      <c r="A55" s="124"/>
      <c r="B55" s="132" t="s">
        <v>48</v>
      </c>
      <c r="C55" s="126" t="s">
        <v>106</v>
      </c>
      <c r="D55" s="53" t="s">
        <v>107</v>
      </c>
      <c r="E55" s="54" t="s">
        <v>15</v>
      </c>
      <c r="F55" s="62">
        <v>120</v>
      </c>
      <c r="G55" s="104"/>
      <c r="H55" s="50">
        <f t="shared" si="3"/>
        <v>0</v>
      </c>
    </row>
    <row r="56" spans="1:9" ht="102" x14ac:dyDescent="0.2">
      <c r="A56" s="124"/>
      <c r="B56" s="132" t="s">
        <v>49</v>
      </c>
      <c r="C56" s="126" t="s">
        <v>61</v>
      </c>
      <c r="D56" s="84" t="s">
        <v>170</v>
      </c>
      <c r="E56" s="54" t="s">
        <v>15</v>
      </c>
      <c r="F56" s="62">
        <v>3</v>
      </c>
      <c r="G56" s="104"/>
      <c r="H56" s="50">
        <f t="shared" si="3"/>
        <v>0</v>
      </c>
    </row>
    <row r="57" spans="1:9" ht="38.25" x14ac:dyDescent="0.2">
      <c r="A57" s="124"/>
      <c r="B57" s="132" t="s">
        <v>84</v>
      </c>
      <c r="C57" s="126" t="s">
        <v>169</v>
      </c>
      <c r="D57" s="84" t="s">
        <v>168</v>
      </c>
      <c r="E57" s="54" t="s">
        <v>15</v>
      </c>
      <c r="F57" s="62">
        <v>3</v>
      </c>
      <c r="G57" s="104"/>
      <c r="H57" s="50">
        <f t="shared" si="3"/>
        <v>0</v>
      </c>
    </row>
    <row r="58" spans="1:9" ht="102" x14ac:dyDescent="0.2">
      <c r="A58" s="124"/>
      <c r="B58" s="132" t="s">
        <v>93</v>
      </c>
      <c r="C58" s="126" t="s">
        <v>172</v>
      </c>
      <c r="D58" s="84" t="s">
        <v>173</v>
      </c>
      <c r="E58" s="54" t="s">
        <v>18</v>
      </c>
      <c r="F58" s="62">
        <v>1</v>
      </c>
      <c r="G58" s="104"/>
      <c r="H58" s="50">
        <f t="shared" si="3"/>
        <v>0</v>
      </c>
    </row>
    <row r="59" spans="1:9" ht="67.5" customHeight="1" thickBot="1" x14ac:dyDescent="0.25">
      <c r="A59" s="124"/>
      <c r="B59" s="132" t="s">
        <v>152</v>
      </c>
      <c r="C59" s="126" t="s">
        <v>171</v>
      </c>
      <c r="D59" s="84" t="s">
        <v>189</v>
      </c>
      <c r="E59" s="54" t="s">
        <v>18</v>
      </c>
      <c r="F59" s="62">
        <v>1</v>
      </c>
      <c r="G59" s="104"/>
      <c r="H59" s="50">
        <f t="shared" si="3"/>
        <v>0</v>
      </c>
    </row>
    <row r="60" spans="1:9" ht="13.5" thickBot="1" x14ac:dyDescent="0.25">
      <c r="A60" s="124"/>
      <c r="B60" s="116"/>
      <c r="C60" s="64" t="s">
        <v>35</v>
      </c>
      <c r="D60" s="125" t="s">
        <v>108</v>
      </c>
      <c r="E60" s="118"/>
      <c r="F60" s="119"/>
      <c r="G60" s="119"/>
      <c r="H60" s="65">
        <f>SUM(H48:H59)</f>
        <v>0</v>
      </c>
    </row>
    <row r="61" spans="1:9" ht="13.5" thickBot="1" x14ac:dyDescent="0.25">
      <c r="A61" s="124"/>
      <c r="B61" s="78"/>
      <c r="C61" s="67"/>
      <c r="D61" s="130"/>
      <c r="E61" s="81"/>
      <c r="F61" s="70"/>
      <c r="G61" s="70"/>
      <c r="H61" s="131"/>
    </row>
    <row r="62" spans="1:9" ht="16.5" thickBot="1" x14ac:dyDescent="0.25">
      <c r="A62" s="124"/>
      <c r="B62" s="136"/>
      <c r="C62" s="72" t="s">
        <v>109</v>
      </c>
      <c r="D62" s="73" t="s">
        <v>30</v>
      </c>
      <c r="E62" s="40"/>
      <c r="F62" s="41"/>
      <c r="G62" s="42"/>
      <c r="H62" s="43"/>
    </row>
    <row r="63" spans="1:9" ht="15.75" customHeight="1" thickBot="1" x14ac:dyDescent="0.25">
      <c r="A63" s="124"/>
      <c r="B63" s="137"/>
      <c r="C63" s="75" t="s">
        <v>109</v>
      </c>
      <c r="D63" s="76" t="s">
        <v>32</v>
      </c>
      <c r="E63" s="77"/>
      <c r="F63" s="76"/>
      <c r="G63" s="76"/>
      <c r="H63" s="65">
        <f>ROUND((H18+H29+H35+H45+H60)*0.1,2)</f>
        <v>0</v>
      </c>
    </row>
    <row r="64" spans="1:9" ht="15.75" customHeight="1" x14ac:dyDescent="0.2">
      <c r="A64" s="124"/>
      <c r="B64" s="138"/>
      <c r="C64" s="79"/>
      <c r="D64" s="139"/>
      <c r="E64" s="140"/>
      <c r="F64" s="139"/>
      <c r="G64" s="139"/>
      <c r="H64" s="71"/>
    </row>
    <row r="65" spans="2:8" ht="15.75" customHeight="1" thickBot="1" x14ac:dyDescent="0.25">
      <c r="B65" s="30"/>
      <c r="C65" s="197" t="s">
        <v>27</v>
      </c>
      <c r="D65" s="197"/>
      <c r="E65" s="197"/>
      <c r="F65" s="197"/>
      <c r="G65" s="197"/>
      <c r="H65" s="198"/>
    </row>
    <row r="66" spans="2:8" x14ac:dyDescent="0.2">
      <c r="B66" s="30"/>
      <c r="C66" s="141" t="s">
        <v>7</v>
      </c>
      <c r="D66" s="142" t="s">
        <v>88</v>
      </c>
      <c r="E66" s="88"/>
      <c r="F66" s="87"/>
      <c r="G66" s="89"/>
      <c r="H66" s="90">
        <f>H18</f>
        <v>0</v>
      </c>
    </row>
    <row r="67" spans="2:8" x14ac:dyDescent="0.2">
      <c r="B67" s="30"/>
      <c r="C67" s="91" t="s">
        <v>9</v>
      </c>
      <c r="D67" s="92" t="s">
        <v>24</v>
      </c>
      <c r="E67" s="31"/>
      <c r="F67" s="32"/>
      <c r="G67" s="93"/>
      <c r="H67" s="94">
        <f>H29</f>
        <v>0</v>
      </c>
    </row>
    <row r="68" spans="2:8" x14ac:dyDescent="0.2">
      <c r="B68" s="30"/>
      <c r="C68" s="91" t="s">
        <v>11</v>
      </c>
      <c r="D68" s="92" t="s">
        <v>37</v>
      </c>
      <c r="E68" s="31"/>
      <c r="F68" s="32"/>
      <c r="G68" s="93"/>
      <c r="H68" s="94">
        <f>H35</f>
        <v>0</v>
      </c>
    </row>
    <row r="69" spans="2:8" ht="12" customHeight="1" x14ac:dyDescent="0.2">
      <c r="B69" s="30"/>
      <c r="C69" s="91" t="s">
        <v>12</v>
      </c>
      <c r="D69" s="143" t="s">
        <v>26</v>
      </c>
      <c r="E69" s="31"/>
      <c r="F69" s="32"/>
      <c r="G69" s="93"/>
      <c r="H69" s="94">
        <f>H45</f>
        <v>0</v>
      </c>
    </row>
    <row r="70" spans="2:8" x14ac:dyDescent="0.2">
      <c r="B70" s="30"/>
      <c r="C70" s="91" t="s">
        <v>35</v>
      </c>
      <c r="D70" s="143" t="s">
        <v>100</v>
      </c>
      <c r="E70" s="31"/>
      <c r="F70" s="32"/>
      <c r="G70" s="93"/>
      <c r="H70" s="94">
        <f>H60</f>
        <v>0</v>
      </c>
    </row>
    <row r="71" spans="2:8" x14ac:dyDescent="0.2">
      <c r="B71" s="30"/>
      <c r="C71" s="91" t="s">
        <v>109</v>
      </c>
      <c r="D71" s="92" t="s">
        <v>30</v>
      </c>
      <c r="E71" s="31"/>
      <c r="F71" s="32"/>
      <c r="G71" s="93"/>
      <c r="H71" s="94">
        <f>SUM(H66:H70)*0.1</f>
        <v>0</v>
      </c>
    </row>
    <row r="72" spans="2:8" ht="16.5" thickBot="1" x14ac:dyDescent="0.3">
      <c r="B72" s="30"/>
      <c r="C72" s="96"/>
      <c r="D72" s="192" t="s">
        <v>13</v>
      </c>
      <c r="E72" s="193"/>
      <c r="F72" s="193"/>
      <c r="G72" s="193"/>
      <c r="H72" s="97">
        <f>SUM(H66:H71)</f>
        <v>0</v>
      </c>
    </row>
    <row r="73" spans="2:8" ht="17.25" thickTop="1" thickBot="1" x14ac:dyDescent="0.3">
      <c r="B73" s="30"/>
      <c r="C73" s="98"/>
      <c r="D73" s="194" t="s">
        <v>22</v>
      </c>
      <c r="E73" s="195"/>
      <c r="F73" s="195"/>
      <c r="G73" s="195"/>
      <c r="H73" s="99">
        <f>ROUND(H72*0.22,2)</f>
        <v>0</v>
      </c>
    </row>
    <row r="74" spans="2:8" ht="17.25" thickTop="1" thickBot="1" x14ac:dyDescent="0.3">
      <c r="B74" s="100"/>
      <c r="C74" s="101"/>
      <c r="D74" s="185" t="s">
        <v>14</v>
      </c>
      <c r="E74" s="186"/>
      <c r="F74" s="186"/>
      <c r="G74" s="186"/>
      <c r="H74" s="102">
        <f>H73+H72</f>
        <v>0</v>
      </c>
    </row>
    <row r="79" spans="2:8" ht="12.75" customHeight="1" x14ac:dyDescent="0.2"/>
    <row r="82" ht="12.75" customHeight="1" x14ac:dyDescent="0.2"/>
    <row r="84" ht="12.75" customHeight="1" x14ac:dyDescent="0.2"/>
    <row r="86" ht="12.75" customHeight="1" x14ac:dyDescent="0.2"/>
    <row r="88" ht="12.75" customHeight="1" x14ac:dyDescent="0.2"/>
    <row r="90" ht="12.75" customHeight="1" x14ac:dyDescent="0.2"/>
    <row r="96" ht="12.75" customHeight="1" x14ac:dyDescent="0.2"/>
    <row r="106" ht="12.75" customHeight="1" x14ac:dyDescent="0.2"/>
    <row r="108" ht="12.75" customHeight="1" x14ac:dyDescent="0.2"/>
    <row r="110" ht="12.75" customHeight="1" x14ac:dyDescent="0.2"/>
  </sheetData>
  <sheetProtection password="E95E" sheet="1" objects="1" scenarios="1"/>
  <mergeCells count="6">
    <mergeCell ref="D74:G74"/>
    <mergeCell ref="B1:H1"/>
    <mergeCell ref="C65:H65"/>
    <mergeCell ref="D72:G72"/>
    <mergeCell ref="D73:G73"/>
    <mergeCell ref="D18:G18"/>
  </mergeCells>
  <dataValidations disablePrompts="1" count="1">
    <dataValidation type="custom" allowBlank="1" showInputMessage="1" showErrorMessage="1" errorTitle="Preverite vnos" error="Ceno/e.m. je potrebno vnesti največ na cent natančno (dve decimalni mesti)." sqref="G6:G17 G21:G28 G32:G34 G38:G44 G48:G59">
      <formula1>G6=ROUND(G6,2)</formula1>
    </dataValidation>
  </dataValidations>
  <pageMargins left="0.47244094488188981" right="0.23622047244094491" top="0.39370078740157483" bottom="0.74803149606299213" header="0.31496062992125984" footer="0.31496062992125984"/>
  <pageSetup paperSize="9" orientation="portrait" horizontalDpi="4294967292" r:id="rId1"/>
  <headerFooter alignWithMargins="0">
    <oddFooter>Stran &amp;P</oddFooter>
  </headerFooter>
  <rowBreaks count="1" manualBreakCount="1">
    <brk id="79"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tabSelected="1" zoomScaleNormal="100" zoomScaleSheetLayoutView="100" workbookViewId="0">
      <selection activeCell="G9" sqref="G6:G9"/>
    </sheetView>
  </sheetViews>
  <sheetFormatPr defaultRowHeight="12.75" x14ac:dyDescent="0.2"/>
  <cols>
    <col min="1" max="1" width="9.140625" style="29"/>
    <col min="2" max="2" width="4.7109375" style="103" customWidth="1"/>
    <col min="3" max="3" width="7.5703125" style="103" customWidth="1"/>
    <col min="4" max="4" width="25.140625" style="29" customWidth="1"/>
    <col min="5" max="5" width="6.140625" style="103" customWidth="1"/>
    <col min="6" max="6" width="9.85546875" style="29" customWidth="1"/>
    <col min="7" max="7" width="13.28515625" style="29" customWidth="1"/>
    <col min="8" max="8" width="17.7109375" style="29" customWidth="1"/>
    <col min="9" max="9" width="7.7109375" style="103" customWidth="1"/>
    <col min="10" max="16384" width="9.140625" style="29"/>
  </cols>
  <sheetData>
    <row r="1" spans="1:9" x14ac:dyDescent="0.2">
      <c r="B1" s="187" t="s">
        <v>87</v>
      </c>
      <c r="C1" s="188"/>
      <c r="D1" s="188"/>
      <c r="E1" s="188"/>
      <c r="F1" s="188"/>
      <c r="G1" s="188"/>
      <c r="H1" s="189"/>
    </row>
    <row r="2" spans="1:9" x14ac:dyDescent="0.2">
      <c r="B2" s="30"/>
      <c r="C2" s="31"/>
      <c r="D2" s="32"/>
      <c r="E2" s="31"/>
      <c r="F2" s="32"/>
      <c r="G2" s="32"/>
      <c r="H2" s="33"/>
    </row>
    <row r="3" spans="1:9" s="103" customFormat="1" x14ac:dyDescent="0.2">
      <c r="A3" s="29"/>
      <c r="B3" s="34" t="s">
        <v>0</v>
      </c>
      <c r="C3" s="35" t="s">
        <v>1</v>
      </c>
      <c r="D3" s="35" t="s">
        <v>2</v>
      </c>
      <c r="E3" s="35" t="s">
        <v>3</v>
      </c>
      <c r="F3" s="35" t="s">
        <v>4</v>
      </c>
      <c r="G3" s="35" t="s">
        <v>5</v>
      </c>
      <c r="H3" s="36" t="s">
        <v>6</v>
      </c>
    </row>
    <row r="4" spans="1:9" s="103" customFormat="1" ht="13.5" thickBot="1" x14ac:dyDescent="0.25">
      <c r="A4" s="29"/>
      <c r="B4" s="145"/>
      <c r="C4" s="146"/>
      <c r="D4" s="146"/>
      <c r="E4" s="146"/>
      <c r="F4" s="146"/>
      <c r="G4" s="146"/>
      <c r="H4" s="147"/>
    </row>
    <row r="5" spans="1:9" s="103" customFormat="1" ht="16.5" thickBot="1" x14ac:dyDescent="0.25">
      <c r="A5" s="29"/>
      <c r="B5" s="37"/>
      <c r="C5" s="72" t="s">
        <v>7</v>
      </c>
      <c r="D5" s="73" t="s">
        <v>88</v>
      </c>
      <c r="E5" s="40"/>
      <c r="F5" s="41"/>
      <c r="G5" s="42"/>
      <c r="H5" s="43"/>
    </row>
    <row r="6" spans="1:9" s="103" customFormat="1" ht="25.5" x14ac:dyDescent="0.2">
      <c r="A6" s="29"/>
      <c r="B6" s="51" t="s">
        <v>8</v>
      </c>
      <c r="C6" s="83" t="s">
        <v>33</v>
      </c>
      <c r="D6" s="112" t="s">
        <v>56</v>
      </c>
      <c r="E6" s="54" t="s">
        <v>31</v>
      </c>
      <c r="F6" s="62">
        <v>1</v>
      </c>
      <c r="G6" s="106"/>
      <c r="H6" s="50">
        <f>ROUND(F6*G6,2)</f>
        <v>0</v>
      </c>
    </row>
    <row r="7" spans="1:9" s="103" customFormat="1" ht="38.25" x14ac:dyDescent="0.2">
      <c r="A7" s="29"/>
      <c r="B7" s="51" t="s">
        <v>17</v>
      </c>
      <c r="C7" s="83" t="s">
        <v>58</v>
      </c>
      <c r="D7" s="84" t="s">
        <v>57</v>
      </c>
      <c r="E7" s="54" t="s">
        <v>18</v>
      </c>
      <c r="F7" s="62">
        <v>13</v>
      </c>
      <c r="G7" s="104"/>
      <c r="H7" s="50">
        <f>ROUND(F7*G7,2)</f>
        <v>0</v>
      </c>
    </row>
    <row r="8" spans="1:9" s="103" customFormat="1" ht="51" x14ac:dyDescent="0.2">
      <c r="A8" s="29"/>
      <c r="B8" s="51" t="s">
        <v>19</v>
      </c>
      <c r="C8" s="83" t="s">
        <v>75</v>
      </c>
      <c r="D8" s="56" t="s">
        <v>76</v>
      </c>
      <c r="E8" s="57" t="s">
        <v>16</v>
      </c>
      <c r="F8" s="62">
        <v>10</v>
      </c>
      <c r="G8" s="104"/>
      <c r="H8" s="50">
        <f>ROUND(F8*G8,2)</f>
        <v>0</v>
      </c>
      <c r="I8" s="148"/>
    </row>
    <row r="9" spans="1:9" s="103" customFormat="1" ht="41.45" customHeight="1" thickBot="1" x14ac:dyDescent="0.25">
      <c r="A9" s="29"/>
      <c r="B9" s="51" t="s">
        <v>20</v>
      </c>
      <c r="C9" s="83" t="s">
        <v>33</v>
      </c>
      <c r="D9" s="56" t="s">
        <v>92</v>
      </c>
      <c r="E9" s="57" t="s">
        <v>15</v>
      </c>
      <c r="F9" s="59">
        <v>80</v>
      </c>
      <c r="G9" s="104"/>
      <c r="H9" s="50">
        <f>ROUND(F9*G9,2)</f>
        <v>0</v>
      </c>
    </row>
    <row r="10" spans="1:9" s="103" customFormat="1" ht="13.5" thickBot="1" x14ac:dyDescent="0.25">
      <c r="A10" s="29"/>
      <c r="B10" s="63"/>
      <c r="C10" s="75" t="s">
        <v>7</v>
      </c>
      <c r="D10" s="202" t="s">
        <v>89</v>
      </c>
      <c r="E10" s="202"/>
      <c r="F10" s="202"/>
      <c r="G10" s="202"/>
      <c r="H10" s="65">
        <f>SUM(H6:H9)</f>
        <v>0</v>
      </c>
    </row>
    <row r="11" spans="1:9" s="103" customFormat="1" ht="13.5" thickBot="1" x14ac:dyDescent="0.25">
      <c r="A11" s="29"/>
      <c r="B11" s="149"/>
      <c r="C11" s="150"/>
      <c r="D11" s="150"/>
      <c r="E11" s="150"/>
      <c r="F11" s="150"/>
      <c r="G11" s="150"/>
      <c r="H11" s="151"/>
    </row>
    <row r="12" spans="1:9" s="103" customFormat="1" ht="16.5" thickBot="1" x14ac:dyDescent="0.25">
      <c r="A12" s="111"/>
      <c r="B12" s="37"/>
      <c r="C12" s="72" t="s">
        <v>9</v>
      </c>
      <c r="D12" s="73" t="s">
        <v>24</v>
      </c>
      <c r="E12" s="40"/>
      <c r="F12" s="41"/>
      <c r="G12" s="42"/>
      <c r="H12" s="43"/>
      <c r="I12" s="152"/>
    </row>
    <row r="13" spans="1:9" s="103" customFormat="1" ht="63.75" x14ac:dyDescent="0.2">
      <c r="A13" s="111"/>
      <c r="B13" s="51" t="s">
        <v>8</v>
      </c>
      <c r="C13" s="52" t="s">
        <v>33</v>
      </c>
      <c r="D13" s="84" t="s">
        <v>176</v>
      </c>
      <c r="E13" s="54" t="s">
        <v>10</v>
      </c>
      <c r="F13" s="62">
        <v>600</v>
      </c>
      <c r="G13" s="106"/>
      <c r="H13" s="50">
        <f t="shared" ref="H13:H20" si="0">ROUND(F13*G13,2)</f>
        <v>0</v>
      </c>
      <c r="I13" s="152"/>
    </row>
    <row r="14" spans="1:9" ht="63.75" x14ac:dyDescent="0.2">
      <c r="A14" s="111"/>
      <c r="B14" s="51" t="s">
        <v>17</v>
      </c>
      <c r="C14" s="52" t="s">
        <v>54</v>
      </c>
      <c r="D14" s="84" t="s">
        <v>137</v>
      </c>
      <c r="E14" s="54" t="s">
        <v>10</v>
      </c>
      <c r="F14" s="62">
        <v>880</v>
      </c>
      <c r="G14" s="104"/>
      <c r="H14" s="50">
        <f t="shared" si="0"/>
        <v>0</v>
      </c>
      <c r="I14" s="152"/>
    </row>
    <row r="15" spans="1:9" ht="76.5" x14ac:dyDescent="0.2">
      <c r="B15" s="51" t="s">
        <v>19</v>
      </c>
      <c r="C15" s="52" t="s">
        <v>33</v>
      </c>
      <c r="D15" s="84" t="s">
        <v>138</v>
      </c>
      <c r="E15" s="54" t="s">
        <v>10</v>
      </c>
      <c r="F15" s="62">
        <v>240</v>
      </c>
      <c r="G15" s="104"/>
      <c r="H15" s="50">
        <f t="shared" si="0"/>
        <v>0</v>
      </c>
    </row>
    <row r="16" spans="1:9" ht="63.75" x14ac:dyDescent="0.2">
      <c r="B16" s="51" t="s">
        <v>20</v>
      </c>
      <c r="C16" s="83" t="s">
        <v>33</v>
      </c>
      <c r="D16" s="84" t="s">
        <v>139</v>
      </c>
      <c r="E16" s="54" t="s">
        <v>10</v>
      </c>
      <c r="F16" s="62">
        <f>F14-F15</f>
        <v>640</v>
      </c>
      <c r="G16" s="104"/>
      <c r="H16" s="50">
        <f t="shared" si="0"/>
        <v>0</v>
      </c>
    </row>
    <row r="17" spans="1:9" s="111" customFormat="1" ht="39" customHeight="1" x14ac:dyDescent="0.2">
      <c r="A17" s="29"/>
      <c r="B17" s="51" t="s">
        <v>23</v>
      </c>
      <c r="C17" s="52" t="s">
        <v>151</v>
      </c>
      <c r="D17" s="53" t="s">
        <v>150</v>
      </c>
      <c r="E17" s="54" t="s">
        <v>16</v>
      </c>
      <c r="F17" s="62">
        <v>110</v>
      </c>
      <c r="G17" s="104"/>
      <c r="H17" s="50">
        <f t="shared" si="0"/>
        <v>0</v>
      </c>
      <c r="I17" s="103"/>
    </row>
    <row r="18" spans="1:9" s="111" customFormat="1" ht="87.75" customHeight="1" x14ac:dyDescent="0.2">
      <c r="A18" s="29"/>
      <c r="B18" s="51" t="s">
        <v>39</v>
      </c>
      <c r="C18" s="83" t="s">
        <v>33</v>
      </c>
      <c r="D18" s="56" t="s">
        <v>153</v>
      </c>
      <c r="E18" s="54" t="s">
        <v>16</v>
      </c>
      <c r="F18" s="62">
        <v>3500</v>
      </c>
      <c r="G18" s="104"/>
      <c r="H18" s="50">
        <f t="shared" si="0"/>
        <v>0</v>
      </c>
      <c r="I18" s="103"/>
    </row>
    <row r="19" spans="1:9" s="111" customFormat="1" ht="114.75" x14ac:dyDescent="0.2">
      <c r="A19" s="29"/>
      <c r="B19" s="51" t="s">
        <v>21</v>
      </c>
      <c r="C19" s="52" t="s">
        <v>33</v>
      </c>
      <c r="D19" s="84" t="s">
        <v>191</v>
      </c>
      <c r="E19" s="54" t="s">
        <v>45</v>
      </c>
      <c r="F19" s="62">
        <f>20*5*24.7</f>
        <v>2470</v>
      </c>
      <c r="G19" s="104"/>
      <c r="H19" s="50">
        <f t="shared" si="0"/>
        <v>0</v>
      </c>
      <c r="I19" s="103"/>
    </row>
    <row r="20" spans="1:9" s="111" customFormat="1" ht="141" thickBot="1" x14ac:dyDescent="0.25">
      <c r="A20" s="29"/>
      <c r="B20" s="51" t="s">
        <v>48</v>
      </c>
      <c r="C20" s="52" t="s">
        <v>33</v>
      </c>
      <c r="D20" s="84" t="s">
        <v>140</v>
      </c>
      <c r="E20" s="54" t="s">
        <v>10</v>
      </c>
      <c r="F20" s="62">
        <v>3</v>
      </c>
      <c r="G20" s="104"/>
      <c r="H20" s="50">
        <f t="shared" si="0"/>
        <v>0</v>
      </c>
      <c r="I20" s="103"/>
    </row>
    <row r="21" spans="1:9" s="111" customFormat="1" ht="15.75" thickBot="1" x14ac:dyDescent="0.25">
      <c r="A21" s="29"/>
      <c r="B21" s="116"/>
      <c r="C21" s="75" t="s">
        <v>9</v>
      </c>
      <c r="D21" s="153" t="s">
        <v>25</v>
      </c>
      <c r="E21" s="118"/>
      <c r="F21" s="119"/>
      <c r="G21" s="119"/>
      <c r="H21" s="65">
        <f>SUM(H13:H20)</f>
        <v>0</v>
      </c>
      <c r="I21" s="103"/>
    </row>
    <row r="22" spans="1:9" ht="13.5" thickBot="1" x14ac:dyDescent="0.25">
      <c r="B22" s="66"/>
      <c r="C22" s="79"/>
      <c r="D22" s="154"/>
      <c r="E22" s="69"/>
      <c r="F22" s="70"/>
      <c r="G22" s="70"/>
      <c r="H22" s="71"/>
    </row>
    <row r="23" spans="1:9" ht="16.5" thickBot="1" x14ac:dyDescent="0.25">
      <c r="B23" s="37"/>
      <c r="C23" s="72" t="s">
        <v>11</v>
      </c>
      <c r="D23" s="73" t="s">
        <v>87</v>
      </c>
      <c r="E23" s="40"/>
      <c r="F23" s="41"/>
      <c r="G23" s="42"/>
      <c r="H23" s="43"/>
    </row>
    <row r="24" spans="1:9" ht="25.5" x14ac:dyDescent="0.2">
      <c r="B24" s="132" t="s">
        <v>8</v>
      </c>
      <c r="C24" s="52" t="s">
        <v>33</v>
      </c>
      <c r="D24" s="84" t="s">
        <v>193</v>
      </c>
      <c r="E24" s="54" t="s">
        <v>16</v>
      </c>
      <c r="F24" s="62">
        <v>290</v>
      </c>
      <c r="G24" s="106"/>
      <c r="H24" s="50">
        <f t="shared" ref="H24:H31" si="1">ROUND(F24*G24,2)</f>
        <v>0</v>
      </c>
    </row>
    <row r="25" spans="1:9" ht="38.25" x14ac:dyDescent="0.2">
      <c r="B25" s="132" t="s">
        <v>17</v>
      </c>
      <c r="C25" s="52" t="s">
        <v>33</v>
      </c>
      <c r="D25" s="84" t="s">
        <v>194</v>
      </c>
      <c r="E25" s="54" t="s">
        <v>10</v>
      </c>
      <c r="F25" s="62">
        <v>95</v>
      </c>
      <c r="G25" s="104"/>
      <c r="H25" s="50">
        <f t="shared" si="1"/>
        <v>0</v>
      </c>
    </row>
    <row r="26" spans="1:9" ht="51" x14ac:dyDescent="0.2">
      <c r="B26" s="132" t="s">
        <v>19</v>
      </c>
      <c r="C26" s="52" t="s">
        <v>33</v>
      </c>
      <c r="D26" s="84" t="s">
        <v>94</v>
      </c>
      <c r="E26" s="54" t="s">
        <v>10</v>
      </c>
      <c r="F26" s="62">
        <v>570</v>
      </c>
      <c r="G26" s="104"/>
      <c r="H26" s="50">
        <f t="shared" si="1"/>
        <v>0</v>
      </c>
    </row>
    <row r="27" spans="1:9" ht="51" x14ac:dyDescent="0.2">
      <c r="B27" s="132" t="s">
        <v>20</v>
      </c>
      <c r="C27" s="83" t="s">
        <v>96</v>
      </c>
      <c r="D27" s="53" t="s">
        <v>95</v>
      </c>
      <c r="E27" s="155" t="s">
        <v>16</v>
      </c>
      <c r="F27" s="156">
        <v>500</v>
      </c>
      <c r="G27" s="104"/>
      <c r="H27" s="50">
        <f t="shared" si="1"/>
        <v>0</v>
      </c>
    </row>
    <row r="28" spans="1:9" ht="102" x14ac:dyDescent="0.2">
      <c r="B28" s="132" t="s">
        <v>23</v>
      </c>
      <c r="C28" s="52" t="s">
        <v>33</v>
      </c>
      <c r="D28" s="112" t="s">
        <v>185</v>
      </c>
      <c r="E28" s="54" t="s">
        <v>15</v>
      </c>
      <c r="F28" s="62">
        <v>110</v>
      </c>
      <c r="G28" s="104"/>
      <c r="H28" s="50">
        <f t="shared" si="1"/>
        <v>0</v>
      </c>
    </row>
    <row r="29" spans="1:9" ht="92.25" customHeight="1" x14ac:dyDescent="0.2">
      <c r="B29" s="132" t="s">
        <v>39</v>
      </c>
      <c r="C29" s="52" t="s">
        <v>33</v>
      </c>
      <c r="D29" s="112" t="s">
        <v>97</v>
      </c>
      <c r="E29" s="54" t="s">
        <v>15</v>
      </c>
      <c r="F29" s="62">
        <v>38</v>
      </c>
      <c r="G29" s="104"/>
      <c r="H29" s="50">
        <f t="shared" si="1"/>
        <v>0</v>
      </c>
    </row>
    <row r="30" spans="1:9" ht="102" x14ac:dyDescent="0.2">
      <c r="B30" s="132" t="s">
        <v>21</v>
      </c>
      <c r="C30" s="83" t="s">
        <v>98</v>
      </c>
      <c r="D30" s="84" t="s">
        <v>192</v>
      </c>
      <c r="E30" s="54" t="s">
        <v>18</v>
      </c>
      <c r="F30" s="62">
        <v>2</v>
      </c>
      <c r="G30" s="104"/>
      <c r="H30" s="50">
        <f t="shared" si="1"/>
        <v>0</v>
      </c>
    </row>
    <row r="31" spans="1:9" ht="64.5" thickBot="1" x14ac:dyDescent="0.25">
      <c r="B31" s="132" t="s">
        <v>48</v>
      </c>
      <c r="C31" s="83" t="s">
        <v>99</v>
      </c>
      <c r="D31" s="84" t="s">
        <v>188</v>
      </c>
      <c r="E31" s="54" t="s">
        <v>18</v>
      </c>
      <c r="F31" s="62">
        <v>2</v>
      </c>
      <c r="G31" s="104"/>
      <c r="H31" s="50">
        <f t="shared" si="1"/>
        <v>0</v>
      </c>
    </row>
    <row r="32" spans="1:9" ht="13.5" thickBot="1" x14ac:dyDescent="0.25">
      <c r="B32" s="116"/>
      <c r="C32" s="75" t="s">
        <v>11</v>
      </c>
      <c r="D32" s="153" t="s">
        <v>90</v>
      </c>
      <c r="E32" s="118"/>
      <c r="F32" s="119"/>
      <c r="G32" s="119"/>
      <c r="H32" s="65">
        <f>SUM(H24:H31)</f>
        <v>0</v>
      </c>
    </row>
    <row r="33" spans="1:8" ht="13.5" thickBot="1" x14ac:dyDescent="0.25">
      <c r="B33" s="30"/>
      <c r="C33" s="31"/>
      <c r="D33" s="32"/>
      <c r="E33" s="31"/>
      <c r="F33" s="32"/>
      <c r="G33" s="32"/>
      <c r="H33" s="33"/>
    </row>
    <row r="34" spans="1:8" ht="16.5" thickBot="1" x14ac:dyDescent="0.25">
      <c r="A34" s="124"/>
      <c r="B34" s="136"/>
      <c r="C34" s="72" t="s">
        <v>12</v>
      </c>
      <c r="D34" s="73" t="s">
        <v>30</v>
      </c>
      <c r="E34" s="40"/>
      <c r="F34" s="41"/>
      <c r="G34" s="42"/>
      <c r="H34" s="43"/>
    </row>
    <row r="35" spans="1:8" ht="14.25" customHeight="1" thickBot="1" x14ac:dyDescent="0.25">
      <c r="A35" s="124"/>
      <c r="B35" s="137"/>
      <c r="C35" s="75" t="s">
        <v>12</v>
      </c>
      <c r="D35" s="76" t="s">
        <v>32</v>
      </c>
      <c r="E35" s="77"/>
      <c r="F35" s="76"/>
      <c r="G35" s="76"/>
      <c r="H35" s="65">
        <f>(H10+H21+H32)*0.1</f>
        <v>0</v>
      </c>
    </row>
    <row r="36" spans="1:8" x14ac:dyDescent="0.2">
      <c r="A36" s="124"/>
      <c r="B36" s="138"/>
      <c r="C36" s="79"/>
      <c r="D36" s="139"/>
      <c r="E36" s="140"/>
      <c r="F36" s="139"/>
      <c r="G36" s="139"/>
      <c r="H36" s="71"/>
    </row>
    <row r="37" spans="1:8" ht="16.5" thickBot="1" x14ac:dyDescent="0.25">
      <c r="A37" s="32"/>
      <c r="B37" s="78"/>
      <c r="C37" s="197" t="s">
        <v>27</v>
      </c>
      <c r="D37" s="197"/>
      <c r="E37" s="197"/>
      <c r="F37" s="197"/>
      <c r="G37" s="197"/>
      <c r="H37" s="198"/>
    </row>
    <row r="38" spans="1:8" x14ac:dyDescent="0.2">
      <c r="B38" s="30"/>
      <c r="C38" s="91" t="s">
        <v>7</v>
      </c>
      <c r="D38" s="157" t="s">
        <v>88</v>
      </c>
      <c r="E38" s="31"/>
      <c r="F38" s="32"/>
      <c r="G38" s="93"/>
      <c r="H38" s="94">
        <f>H10</f>
        <v>0</v>
      </c>
    </row>
    <row r="39" spans="1:8" x14ac:dyDescent="0.2">
      <c r="B39" s="30"/>
      <c r="C39" s="91" t="s">
        <v>9</v>
      </c>
      <c r="D39" s="157" t="s">
        <v>24</v>
      </c>
      <c r="E39" s="31"/>
      <c r="F39" s="32"/>
      <c r="G39" s="93"/>
      <c r="H39" s="94">
        <f>H21</f>
        <v>0</v>
      </c>
    </row>
    <row r="40" spans="1:8" x14ac:dyDescent="0.2">
      <c r="B40" s="30"/>
      <c r="C40" s="91" t="s">
        <v>11</v>
      </c>
      <c r="D40" s="157" t="s">
        <v>87</v>
      </c>
      <c r="E40" s="31"/>
      <c r="F40" s="32"/>
      <c r="G40" s="93"/>
      <c r="H40" s="94">
        <f>H32</f>
        <v>0</v>
      </c>
    </row>
    <row r="41" spans="1:8" x14ac:dyDescent="0.2">
      <c r="B41" s="30"/>
      <c r="C41" s="91" t="s">
        <v>12</v>
      </c>
      <c r="D41" s="157" t="s">
        <v>91</v>
      </c>
      <c r="E41" s="31"/>
      <c r="F41" s="32"/>
      <c r="G41" s="93"/>
      <c r="H41" s="158">
        <f>SUM(H38:H40)*0.1</f>
        <v>0</v>
      </c>
    </row>
    <row r="42" spans="1:8" ht="16.5" thickBot="1" x14ac:dyDescent="0.3">
      <c r="B42" s="30"/>
      <c r="C42" s="96"/>
      <c r="D42" s="203" t="s">
        <v>13</v>
      </c>
      <c r="E42" s="204"/>
      <c r="F42" s="204"/>
      <c r="G42" s="205"/>
      <c r="H42" s="97">
        <f>SUM(H38:H41)</f>
        <v>0</v>
      </c>
    </row>
    <row r="43" spans="1:8" ht="17.25" thickTop="1" thickBot="1" x14ac:dyDescent="0.3">
      <c r="B43" s="30"/>
      <c r="C43" s="98"/>
      <c r="D43" s="206" t="s">
        <v>22</v>
      </c>
      <c r="E43" s="207"/>
      <c r="F43" s="207"/>
      <c r="G43" s="208"/>
      <c r="H43" s="99">
        <f>ROUND(H42*0.22,2)</f>
        <v>0</v>
      </c>
    </row>
    <row r="44" spans="1:8" ht="17.25" thickTop="1" thickBot="1" x14ac:dyDescent="0.3">
      <c r="B44" s="100"/>
      <c r="C44" s="101"/>
      <c r="D44" s="199" t="s">
        <v>14</v>
      </c>
      <c r="E44" s="200"/>
      <c r="F44" s="200"/>
      <c r="G44" s="201"/>
      <c r="H44" s="102">
        <f>H43+H42</f>
        <v>0</v>
      </c>
    </row>
    <row r="67" spans="1:8" s="103" customFormat="1" x14ac:dyDescent="0.2">
      <c r="A67" s="29"/>
      <c r="D67" s="29"/>
      <c r="F67" s="29"/>
      <c r="G67" s="29"/>
      <c r="H67" s="29"/>
    </row>
    <row r="68" spans="1:8" s="103" customFormat="1" x14ac:dyDescent="0.2">
      <c r="A68" s="29"/>
      <c r="D68" s="29"/>
      <c r="F68" s="29"/>
      <c r="G68" s="29"/>
      <c r="H68" s="29"/>
    </row>
    <row r="69" spans="1:8" s="103" customFormat="1" x14ac:dyDescent="0.2">
      <c r="A69" s="29"/>
      <c r="D69" s="29"/>
      <c r="F69" s="29"/>
      <c r="G69" s="29"/>
      <c r="H69" s="29"/>
    </row>
  </sheetData>
  <sheetProtection password="E95E" sheet="1" objects="1" scenarios="1"/>
  <mergeCells count="6">
    <mergeCell ref="D44:G44"/>
    <mergeCell ref="B1:H1"/>
    <mergeCell ref="D10:G10"/>
    <mergeCell ref="C37:H37"/>
    <mergeCell ref="D42:G42"/>
    <mergeCell ref="D43:G43"/>
  </mergeCells>
  <dataValidations count="1">
    <dataValidation type="custom" allowBlank="1" showInputMessage="1" showErrorMessage="1" errorTitle="Preverite vnos" error="Ceno/e.m. je potrebno vnesti največ na cent natančno (dve decimalni mesti)." sqref="G6:G9 G13:G20 G24:G31">
      <formula1>G6=ROUND(G6,2)</formula1>
    </dataValidation>
  </dataValidations>
  <pageMargins left="0.23622047244094491" right="0.23622047244094491" top="0.39370078740157483" bottom="0.74803149606299213" header="0.31496062992125984" footer="0.31496062992125984"/>
  <pageSetup paperSize="9" orientation="portrait" horizontalDpi="4294967292" r:id="rId1"/>
  <headerFooter alignWithMargins="0">
    <oddFooter>Stran &amp;P</oddFooter>
  </headerFooter>
  <rowBreaks count="2" manualBreakCount="2">
    <brk id="17" min="1" max="7" man="1"/>
    <brk id="70"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zoomScaleNormal="100" zoomScaleSheetLayoutView="100" workbookViewId="0">
      <selection sqref="A1:XFD1048576"/>
    </sheetView>
  </sheetViews>
  <sheetFormatPr defaultRowHeight="12.75" x14ac:dyDescent="0.2"/>
  <cols>
    <col min="1" max="1" width="9.140625" style="29"/>
    <col min="2" max="2" width="4.7109375" style="103" customWidth="1"/>
    <col min="3" max="3" width="7.5703125" style="103" customWidth="1"/>
    <col min="4" max="4" width="25.140625" style="144" customWidth="1"/>
    <col min="5" max="5" width="6.140625" style="103" customWidth="1"/>
    <col min="6" max="6" width="9.85546875" style="29" customWidth="1"/>
    <col min="7" max="7" width="13.28515625" style="29" customWidth="1"/>
    <col min="8" max="8" width="17.7109375" style="29" customWidth="1"/>
    <col min="9" max="9" width="8.85546875" style="148"/>
    <col min="10" max="16384" width="9.140625" style="29"/>
  </cols>
  <sheetData>
    <row r="1" spans="1:9" x14ac:dyDescent="0.2">
      <c r="B1" s="187" t="s">
        <v>125</v>
      </c>
      <c r="C1" s="188"/>
      <c r="D1" s="188"/>
      <c r="E1" s="188"/>
      <c r="F1" s="188"/>
      <c r="G1" s="188"/>
      <c r="H1" s="189"/>
    </row>
    <row r="2" spans="1:9" x14ac:dyDescent="0.2">
      <c r="B2" s="30"/>
      <c r="C2" s="31"/>
      <c r="D2" s="108"/>
      <c r="E2" s="31"/>
      <c r="F2" s="32"/>
      <c r="G2" s="32"/>
      <c r="H2" s="33"/>
    </row>
    <row r="3" spans="1:9" x14ac:dyDescent="0.2">
      <c r="B3" s="34" t="s">
        <v>0</v>
      </c>
      <c r="C3" s="35" t="s">
        <v>1</v>
      </c>
      <c r="D3" s="35" t="s">
        <v>2</v>
      </c>
      <c r="E3" s="35" t="s">
        <v>3</v>
      </c>
      <c r="F3" s="35" t="s">
        <v>4</v>
      </c>
      <c r="G3" s="35" t="s">
        <v>5</v>
      </c>
      <c r="H3" s="36" t="s">
        <v>6</v>
      </c>
    </row>
    <row r="4" spans="1:9" ht="13.5" thickBot="1" x14ac:dyDescent="0.25">
      <c r="B4" s="30"/>
      <c r="C4" s="31"/>
      <c r="D4" s="109"/>
      <c r="E4" s="81"/>
      <c r="F4" s="82"/>
      <c r="G4" s="82"/>
      <c r="H4" s="110"/>
    </row>
    <row r="5" spans="1:9" s="111" customFormat="1" ht="16.5" thickBot="1" x14ac:dyDescent="0.3">
      <c r="B5" s="37"/>
      <c r="C5" s="38" t="s">
        <v>7</v>
      </c>
      <c r="D5" s="39" t="s">
        <v>88</v>
      </c>
      <c r="E5" s="40"/>
      <c r="F5" s="41"/>
      <c r="G5" s="42"/>
      <c r="H5" s="43"/>
      <c r="I5" s="148"/>
    </row>
    <row r="6" spans="1:9" s="111" customFormat="1" ht="25.5" x14ac:dyDescent="0.2">
      <c r="B6" s="51" t="s">
        <v>8</v>
      </c>
      <c r="C6" s="52" t="s">
        <v>71</v>
      </c>
      <c r="D6" s="60" t="s">
        <v>72</v>
      </c>
      <c r="E6" s="61" t="s">
        <v>18</v>
      </c>
      <c r="F6" s="62">
        <v>1</v>
      </c>
      <c r="G6" s="106"/>
      <c r="H6" s="50">
        <f t="shared" ref="H6:H14" si="0">ROUND(F6*G6,2)</f>
        <v>0</v>
      </c>
      <c r="I6" s="148"/>
    </row>
    <row r="7" spans="1:9" s="111" customFormat="1" ht="140.25" x14ac:dyDescent="0.2">
      <c r="B7" s="51" t="s">
        <v>17</v>
      </c>
      <c r="C7" s="83" t="s">
        <v>63</v>
      </c>
      <c r="D7" s="60" t="s">
        <v>117</v>
      </c>
      <c r="E7" s="61" t="s">
        <v>10</v>
      </c>
      <c r="F7" s="62">
        <v>1</v>
      </c>
      <c r="G7" s="104"/>
      <c r="H7" s="50">
        <f t="shared" si="0"/>
        <v>0</v>
      </c>
      <c r="I7" s="148"/>
    </row>
    <row r="8" spans="1:9" s="111" customFormat="1" ht="127.5" x14ac:dyDescent="0.2">
      <c r="B8" s="51" t="s">
        <v>19</v>
      </c>
      <c r="C8" s="83" t="s">
        <v>119</v>
      </c>
      <c r="D8" s="60" t="s">
        <v>155</v>
      </c>
      <c r="E8" s="61" t="s">
        <v>18</v>
      </c>
      <c r="F8" s="62">
        <v>1</v>
      </c>
      <c r="G8" s="104"/>
      <c r="H8" s="50">
        <f t="shared" si="0"/>
        <v>0</v>
      </c>
      <c r="I8" s="148"/>
    </row>
    <row r="9" spans="1:9" s="111" customFormat="1" ht="114.75" x14ac:dyDescent="0.2">
      <c r="B9" s="51" t="s">
        <v>20</v>
      </c>
      <c r="C9" s="83" t="s">
        <v>118</v>
      </c>
      <c r="D9" s="60" t="s">
        <v>156</v>
      </c>
      <c r="E9" s="61" t="s">
        <v>15</v>
      </c>
      <c r="F9" s="62">
        <v>2</v>
      </c>
      <c r="G9" s="104"/>
      <c r="H9" s="50">
        <f t="shared" si="0"/>
        <v>0</v>
      </c>
      <c r="I9" s="148"/>
    </row>
    <row r="10" spans="1:9" s="111" customFormat="1" ht="127.5" x14ac:dyDescent="0.2">
      <c r="B10" s="51" t="s">
        <v>23</v>
      </c>
      <c r="C10" s="83" t="s">
        <v>118</v>
      </c>
      <c r="D10" s="60" t="s">
        <v>157</v>
      </c>
      <c r="E10" s="61" t="s">
        <v>18</v>
      </c>
      <c r="F10" s="62">
        <v>1</v>
      </c>
      <c r="G10" s="104"/>
      <c r="H10" s="50">
        <f t="shared" si="0"/>
        <v>0</v>
      </c>
      <c r="I10" s="148"/>
    </row>
    <row r="11" spans="1:9" s="111" customFormat="1" ht="114.75" x14ac:dyDescent="0.2">
      <c r="B11" s="51" t="s">
        <v>39</v>
      </c>
      <c r="C11" s="83" t="s">
        <v>186</v>
      </c>
      <c r="D11" s="60" t="s">
        <v>187</v>
      </c>
      <c r="E11" s="61" t="s">
        <v>16</v>
      </c>
      <c r="F11" s="62">
        <v>40</v>
      </c>
      <c r="G11" s="104"/>
      <c r="H11" s="50">
        <f t="shared" si="0"/>
        <v>0</v>
      </c>
      <c r="I11" s="148"/>
    </row>
    <row r="12" spans="1:9" s="111" customFormat="1" ht="102" x14ac:dyDescent="0.2">
      <c r="B12" s="51" t="s">
        <v>21</v>
      </c>
      <c r="C12" s="83" t="s">
        <v>81</v>
      </c>
      <c r="D12" s="60" t="s">
        <v>113</v>
      </c>
      <c r="E12" s="61" t="s">
        <v>16</v>
      </c>
      <c r="F12" s="62">
        <v>25</v>
      </c>
      <c r="G12" s="104"/>
      <c r="H12" s="50">
        <f t="shared" si="0"/>
        <v>0</v>
      </c>
      <c r="I12" s="148"/>
    </row>
    <row r="13" spans="1:9" s="111" customFormat="1" ht="38.25" x14ac:dyDescent="0.2">
      <c r="B13" s="51" t="s">
        <v>48</v>
      </c>
      <c r="C13" s="83" t="s">
        <v>82</v>
      </c>
      <c r="D13" s="60" t="s">
        <v>83</v>
      </c>
      <c r="E13" s="61" t="s">
        <v>15</v>
      </c>
      <c r="F13" s="62">
        <v>10</v>
      </c>
      <c r="G13" s="104"/>
      <c r="H13" s="50">
        <f t="shared" si="0"/>
        <v>0</v>
      </c>
      <c r="I13" s="148"/>
    </row>
    <row r="14" spans="1:9" s="111" customFormat="1" ht="39" thickBot="1" x14ac:dyDescent="0.25">
      <c r="B14" s="51" t="s">
        <v>49</v>
      </c>
      <c r="C14" s="83" t="s">
        <v>120</v>
      </c>
      <c r="D14" s="60" t="s">
        <v>121</v>
      </c>
      <c r="E14" s="61" t="s">
        <v>15</v>
      </c>
      <c r="F14" s="62">
        <v>6</v>
      </c>
      <c r="G14" s="104"/>
      <c r="H14" s="50">
        <f t="shared" si="0"/>
        <v>0</v>
      </c>
      <c r="I14" s="148"/>
    </row>
    <row r="15" spans="1:9" s="111" customFormat="1" ht="15.75" thickBot="1" x14ac:dyDescent="0.25">
      <c r="A15" s="29"/>
      <c r="B15" s="63"/>
      <c r="C15" s="64" t="s">
        <v>7</v>
      </c>
      <c r="D15" s="196" t="s">
        <v>89</v>
      </c>
      <c r="E15" s="196"/>
      <c r="F15" s="196"/>
      <c r="G15" s="196"/>
      <c r="H15" s="65">
        <f>SUM(H6:H14)</f>
        <v>0</v>
      </c>
      <c r="I15" s="148"/>
    </row>
    <row r="16" spans="1:9" s="111" customFormat="1" ht="15.75" thickBot="1" x14ac:dyDescent="0.25">
      <c r="A16" s="29"/>
      <c r="B16" s="78"/>
      <c r="C16" s="67"/>
      <c r="D16" s="114"/>
      <c r="E16" s="81"/>
      <c r="F16" s="82"/>
      <c r="G16" s="82"/>
      <c r="H16" s="71"/>
      <c r="I16" s="148"/>
    </row>
    <row r="17" spans="1:9" s="111" customFormat="1" ht="16.5" thickBot="1" x14ac:dyDescent="0.3">
      <c r="B17" s="37"/>
      <c r="C17" s="38" t="s">
        <v>9</v>
      </c>
      <c r="D17" s="39" t="s">
        <v>24</v>
      </c>
      <c r="E17" s="40"/>
      <c r="F17" s="41"/>
      <c r="G17" s="42"/>
      <c r="H17" s="43"/>
      <c r="I17" s="107"/>
    </row>
    <row r="18" spans="1:9" s="111" customFormat="1" ht="140.25" x14ac:dyDescent="0.2">
      <c r="B18" s="51" t="s">
        <v>8</v>
      </c>
      <c r="C18" s="52" t="s">
        <v>54</v>
      </c>
      <c r="D18" s="84" t="s">
        <v>159</v>
      </c>
      <c r="E18" s="54" t="s">
        <v>10</v>
      </c>
      <c r="F18" s="62">
        <v>28</v>
      </c>
      <c r="G18" s="106"/>
      <c r="H18" s="50">
        <f>ROUND(F18*G18,2)</f>
        <v>0</v>
      </c>
      <c r="I18" s="148"/>
    </row>
    <row r="19" spans="1:9" s="111" customFormat="1" ht="63.75" x14ac:dyDescent="0.2">
      <c r="B19" s="51" t="s">
        <v>17</v>
      </c>
      <c r="C19" s="52" t="s">
        <v>33</v>
      </c>
      <c r="D19" s="84" t="s">
        <v>141</v>
      </c>
      <c r="E19" s="54" t="s">
        <v>10</v>
      </c>
      <c r="F19" s="62">
        <f>F18-F20</f>
        <v>15</v>
      </c>
      <c r="G19" s="104"/>
      <c r="H19" s="50">
        <f>ROUND(F19*G19,2)</f>
        <v>0</v>
      </c>
      <c r="I19" s="107"/>
    </row>
    <row r="20" spans="1:9" s="111" customFormat="1" ht="51" x14ac:dyDescent="0.2">
      <c r="B20" s="51" t="s">
        <v>19</v>
      </c>
      <c r="C20" s="83" t="s">
        <v>33</v>
      </c>
      <c r="D20" s="84" t="s">
        <v>142</v>
      </c>
      <c r="E20" s="54" t="s">
        <v>10</v>
      </c>
      <c r="F20" s="62">
        <f>F37+F38</f>
        <v>13</v>
      </c>
      <c r="G20" s="104"/>
      <c r="H20" s="50">
        <f>ROUND(F20*G20,2)</f>
        <v>0</v>
      </c>
      <c r="I20" s="107"/>
    </row>
    <row r="21" spans="1:9" s="111" customFormat="1" ht="38.25" x14ac:dyDescent="0.2">
      <c r="A21" s="29"/>
      <c r="B21" s="51" t="s">
        <v>20</v>
      </c>
      <c r="C21" s="52" t="s">
        <v>123</v>
      </c>
      <c r="D21" s="53" t="s">
        <v>122</v>
      </c>
      <c r="E21" s="54" t="s">
        <v>16</v>
      </c>
      <c r="F21" s="62">
        <v>25</v>
      </c>
      <c r="G21" s="104"/>
      <c r="H21" s="50">
        <f>ROUND(F21*G21,2)</f>
        <v>0</v>
      </c>
      <c r="I21" s="148"/>
    </row>
    <row r="22" spans="1:9" s="111" customFormat="1" ht="90" thickBot="1" x14ac:dyDescent="0.25">
      <c r="A22" s="29"/>
      <c r="B22" s="51" t="s">
        <v>23</v>
      </c>
      <c r="C22" s="83" t="s">
        <v>33</v>
      </c>
      <c r="D22" s="56" t="s">
        <v>158</v>
      </c>
      <c r="E22" s="54" t="s">
        <v>16</v>
      </c>
      <c r="F22" s="62">
        <v>5</v>
      </c>
      <c r="G22" s="104"/>
      <c r="H22" s="50">
        <f>ROUND(F22*G22,2)</f>
        <v>0</v>
      </c>
      <c r="I22" s="148"/>
    </row>
    <row r="23" spans="1:9" s="111" customFormat="1" ht="15.75" thickBot="1" x14ac:dyDescent="0.25">
      <c r="A23" s="29"/>
      <c r="B23" s="116"/>
      <c r="C23" s="64" t="s">
        <v>9</v>
      </c>
      <c r="D23" s="117" t="s">
        <v>25</v>
      </c>
      <c r="E23" s="118"/>
      <c r="F23" s="119"/>
      <c r="G23" s="119"/>
      <c r="H23" s="65">
        <f>SUM(H18:H22)</f>
        <v>0</v>
      </c>
      <c r="I23" s="148"/>
    </row>
    <row r="24" spans="1:9" s="111" customFormat="1" ht="15.75" thickBot="1" x14ac:dyDescent="0.25">
      <c r="A24" s="29"/>
      <c r="B24" s="30"/>
      <c r="C24" s="31"/>
      <c r="D24" s="108"/>
      <c r="E24" s="31"/>
      <c r="F24" s="32"/>
      <c r="G24" s="32"/>
      <c r="H24" s="33"/>
      <c r="I24" s="148"/>
    </row>
    <row r="25" spans="1:9" ht="16.5" thickBot="1" x14ac:dyDescent="0.3">
      <c r="B25" s="37"/>
      <c r="C25" s="38" t="s">
        <v>11</v>
      </c>
      <c r="D25" s="39" t="s">
        <v>114</v>
      </c>
      <c r="E25" s="40"/>
      <c r="F25" s="41"/>
      <c r="G25" s="42"/>
      <c r="H25" s="43"/>
    </row>
    <row r="26" spans="1:9" ht="115.5" thickBot="1" x14ac:dyDescent="0.25">
      <c r="B26" s="132" t="s">
        <v>8</v>
      </c>
      <c r="C26" s="126" t="s">
        <v>33</v>
      </c>
      <c r="D26" s="84" t="s">
        <v>116</v>
      </c>
      <c r="E26" s="155" t="s">
        <v>10</v>
      </c>
      <c r="F26" s="62">
        <v>3</v>
      </c>
      <c r="G26" s="106"/>
      <c r="H26" s="50">
        <f>ROUND(F26*G26,2)</f>
        <v>0</v>
      </c>
    </row>
    <row r="27" spans="1:9" s="111" customFormat="1" ht="15.75" thickBot="1" x14ac:dyDescent="0.25">
      <c r="A27" s="124"/>
      <c r="B27" s="116"/>
      <c r="C27" s="64" t="s">
        <v>11</v>
      </c>
      <c r="D27" s="125" t="s">
        <v>115</v>
      </c>
      <c r="E27" s="118"/>
      <c r="F27" s="119"/>
      <c r="G27" s="119"/>
      <c r="H27" s="65">
        <f>SUM(H26:H26)</f>
        <v>0</v>
      </c>
      <c r="I27" s="148"/>
    </row>
    <row r="28" spans="1:9" s="111" customFormat="1" ht="15.75" thickBot="1" x14ac:dyDescent="0.25">
      <c r="A28" s="124"/>
      <c r="B28" s="66"/>
      <c r="C28" s="67"/>
      <c r="D28" s="68"/>
      <c r="E28" s="69"/>
      <c r="F28" s="70"/>
      <c r="G28" s="70"/>
      <c r="H28" s="71"/>
      <c r="I28" s="148"/>
    </row>
    <row r="29" spans="1:9" s="111" customFormat="1" ht="16.5" thickBot="1" x14ac:dyDescent="0.3">
      <c r="A29" s="124"/>
      <c r="B29" s="37"/>
      <c r="C29" s="38" t="s">
        <v>12</v>
      </c>
      <c r="D29" s="39" t="s">
        <v>28</v>
      </c>
      <c r="E29" s="40"/>
      <c r="F29" s="41"/>
      <c r="G29" s="42"/>
      <c r="H29" s="43"/>
      <c r="I29" s="148"/>
    </row>
    <row r="30" spans="1:9" s="111" customFormat="1" ht="102" x14ac:dyDescent="0.2">
      <c r="A30" s="124"/>
      <c r="B30" s="51" t="s">
        <v>8</v>
      </c>
      <c r="C30" s="83" t="s">
        <v>33</v>
      </c>
      <c r="D30" s="112" t="s">
        <v>161</v>
      </c>
      <c r="E30" s="57" t="s">
        <v>15</v>
      </c>
      <c r="F30" s="59">
        <v>9</v>
      </c>
      <c r="G30" s="106"/>
      <c r="H30" s="50">
        <f>ROUND(F30*G30,2)</f>
        <v>0</v>
      </c>
      <c r="I30" s="148"/>
    </row>
    <row r="31" spans="1:9" s="111" customFormat="1" ht="102" x14ac:dyDescent="0.2">
      <c r="A31" s="124"/>
      <c r="B31" s="51" t="s">
        <v>17</v>
      </c>
      <c r="C31" s="83" t="s">
        <v>163</v>
      </c>
      <c r="D31" s="84" t="s">
        <v>162</v>
      </c>
      <c r="E31" s="54" t="s">
        <v>18</v>
      </c>
      <c r="F31" s="62">
        <v>1</v>
      </c>
      <c r="G31" s="104"/>
      <c r="H31" s="50">
        <f>ROUND(F31*G31,2)</f>
        <v>0</v>
      </c>
      <c r="I31" s="148"/>
    </row>
    <row r="32" spans="1:9" s="111" customFormat="1" ht="63.75" x14ac:dyDescent="0.2">
      <c r="A32" s="124"/>
      <c r="B32" s="51" t="s">
        <v>19</v>
      </c>
      <c r="C32" s="83" t="s">
        <v>99</v>
      </c>
      <c r="D32" s="84" t="s">
        <v>188</v>
      </c>
      <c r="E32" s="54" t="s">
        <v>18</v>
      </c>
      <c r="F32" s="62">
        <v>1</v>
      </c>
      <c r="G32" s="104"/>
      <c r="H32" s="50">
        <f>ROUND(F32*G32,2)</f>
        <v>0</v>
      </c>
      <c r="I32" s="148"/>
    </row>
    <row r="33" spans="1:9" s="111" customFormat="1" ht="115.5" thickBot="1" x14ac:dyDescent="0.25">
      <c r="A33" s="124"/>
      <c r="B33" s="51" t="s">
        <v>20</v>
      </c>
      <c r="C33" s="126" t="s">
        <v>61</v>
      </c>
      <c r="D33" s="84" t="s">
        <v>62</v>
      </c>
      <c r="E33" s="54" t="s">
        <v>15</v>
      </c>
      <c r="F33" s="62">
        <v>4</v>
      </c>
      <c r="G33" s="104"/>
      <c r="H33" s="50">
        <f>ROUND(F33*G33,2)</f>
        <v>0</v>
      </c>
      <c r="I33" s="148"/>
    </row>
    <row r="34" spans="1:9" ht="13.5" thickBot="1" x14ac:dyDescent="0.25">
      <c r="A34" s="124"/>
      <c r="B34" s="63"/>
      <c r="C34" s="64" t="s">
        <v>12</v>
      </c>
      <c r="D34" s="127" t="s">
        <v>29</v>
      </c>
      <c r="E34" s="128"/>
      <c r="F34" s="119"/>
      <c r="G34" s="119"/>
      <c r="H34" s="129">
        <f>SUM(H30:H33)</f>
        <v>0</v>
      </c>
    </row>
    <row r="35" spans="1:9" ht="13.5" thickBot="1" x14ac:dyDescent="0.25">
      <c r="A35" s="124"/>
      <c r="B35" s="78"/>
      <c r="C35" s="67"/>
      <c r="D35" s="130"/>
      <c r="E35" s="81"/>
      <c r="F35" s="70"/>
      <c r="G35" s="70"/>
      <c r="H35" s="131"/>
    </row>
    <row r="36" spans="1:9" ht="16.5" thickBot="1" x14ac:dyDescent="0.3">
      <c r="A36" s="124"/>
      <c r="B36" s="37"/>
      <c r="C36" s="38" t="s">
        <v>35</v>
      </c>
      <c r="D36" s="39" t="s">
        <v>100</v>
      </c>
      <c r="E36" s="40"/>
      <c r="F36" s="41"/>
      <c r="G36" s="42"/>
      <c r="H36" s="43"/>
    </row>
    <row r="37" spans="1:9" ht="89.25" x14ac:dyDescent="0.2">
      <c r="A37" s="124"/>
      <c r="B37" s="132" t="s">
        <v>8</v>
      </c>
      <c r="C37" s="83" t="s">
        <v>110</v>
      </c>
      <c r="D37" s="53" t="s">
        <v>160</v>
      </c>
      <c r="E37" s="54" t="s">
        <v>10</v>
      </c>
      <c r="F37" s="62">
        <v>8</v>
      </c>
      <c r="G37" s="106"/>
      <c r="H37" s="50">
        <f t="shared" ref="H37:H43" si="1">ROUND(F37*G37,2)</f>
        <v>0</v>
      </c>
    </row>
    <row r="38" spans="1:9" ht="63.75" x14ac:dyDescent="0.2">
      <c r="A38" s="124"/>
      <c r="B38" s="132" t="s">
        <v>17</v>
      </c>
      <c r="C38" s="83" t="s">
        <v>101</v>
      </c>
      <c r="D38" s="53" t="s">
        <v>111</v>
      </c>
      <c r="E38" s="54" t="s">
        <v>10</v>
      </c>
      <c r="F38" s="62">
        <v>5</v>
      </c>
      <c r="G38" s="104"/>
      <c r="H38" s="50">
        <f t="shared" si="1"/>
        <v>0</v>
      </c>
    </row>
    <row r="39" spans="1:9" ht="51" x14ac:dyDescent="0.2">
      <c r="A39" s="124"/>
      <c r="B39" s="132" t="s">
        <v>19</v>
      </c>
      <c r="C39" s="126" t="s">
        <v>102</v>
      </c>
      <c r="D39" s="56" t="s">
        <v>103</v>
      </c>
      <c r="E39" s="57" t="s">
        <v>16</v>
      </c>
      <c r="F39" s="59">
        <v>68</v>
      </c>
      <c r="G39" s="104"/>
      <c r="H39" s="50">
        <f t="shared" si="1"/>
        <v>0</v>
      </c>
    </row>
    <row r="40" spans="1:9" ht="38.25" x14ac:dyDescent="0.2">
      <c r="A40" s="124"/>
      <c r="B40" s="132" t="s">
        <v>20</v>
      </c>
      <c r="C40" s="126" t="s">
        <v>104</v>
      </c>
      <c r="D40" s="56" t="s">
        <v>105</v>
      </c>
      <c r="E40" s="57" t="s">
        <v>16</v>
      </c>
      <c r="F40" s="59">
        <f>F39</f>
        <v>68</v>
      </c>
      <c r="G40" s="104"/>
      <c r="H40" s="50">
        <f t="shared" si="1"/>
        <v>0</v>
      </c>
    </row>
    <row r="41" spans="1:9" ht="63.75" x14ac:dyDescent="0.2">
      <c r="A41" s="124"/>
      <c r="B41" s="132" t="s">
        <v>23</v>
      </c>
      <c r="C41" s="83" t="s">
        <v>131</v>
      </c>
      <c r="D41" s="53" t="s">
        <v>132</v>
      </c>
      <c r="E41" s="54" t="s">
        <v>16</v>
      </c>
      <c r="F41" s="62">
        <v>25</v>
      </c>
      <c r="G41" s="104"/>
      <c r="H41" s="50">
        <f t="shared" si="1"/>
        <v>0</v>
      </c>
    </row>
    <row r="42" spans="1:9" s="148" customFormat="1" ht="102" x14ac:dyDescent="0.2">
      <c r="A42" s="124"/>
      <c r="B42" s="132" t="s">
        <v>39</v>
      </c>
      <c r="C42" s="83" t="s">
        <v>136</v>
      </c>
      <c r="D42" s="53" t="s">
        <v>135</v>
      </c>
      <c r="E42" s="57" t="s">
        <v>16</v>
      </c>
      <c r="F42" s="59">
        <v>65</v>
      </c>
      <c r="G42" s="104"/>
      <c r="H42" s="50">
        <f t="shared" si="1"/>
        <v>0</v>
      </c>
    </row>
    <row r="43" spans="1:9" s="148" customFormat="1" ht="39" thickBot="1" x14ac:dyDescent="0.25">
      <c r="A43" s="124"/>
      <c r="B43" s="132" t="s">
        <v>21</v>
      </c>
      <c r="C43" s="126" t="s">
        <v>106</v>
      </c>
      <c r="D43" s="53" t="s">
        <v>107</v>
      </c>
      <c r="E43" s="54" t="s">
        <v>15</v>
      </c>
      <c r="F43" s="62">
        <v>15</v>
      </c>
      <c r="G43" s="104"/>
      <c r="H43" s="50">
        <f t="shared" si="1"/>
        <v>0</v>
      </c>
    </row>
    <row r="44" spans="1:9" ht="13.5" thickBot="1" x14ac:dyDescent="0.25">
      <c r="A44" s="124"/>
      <c r="B44" s="116"/>
      <c r="C44" s="64" t="s">
        <v>35</v>
      </c>
      <c r="D44" s="125" t="s">
        <v>108</v>
      </c>
      <c r="E44" s="118"/>
      <c r="F44" s="119"/>
      <c r="G44" s="119"/>
      <c r="H44" s="65">
        <f>SUM(H37:H43)</f>
        <v>0</v>
      </c>
    </row>
    <row r="45" spans="1:9" ht="13.5" thickBot="1" x14ac:dyDescent="0.25">
      <c r="A45" s="124"/>
      <c r="B45" s="78"/>
      <c r="C45" s="67"/>
      <c r="D45" s="130"/>
      <c r="E45" s="81"/>
      <c r="F45" s="70"/>
      <c r="G45" s="70"/>
      <c r="H45" s="131"/>
    </row>
    <row r="46" spans="1:9" ht="15.75" customHeight="1" thickBot="1" x14ac:dyDescent="0.25">
      <c r="A46" s="124"/>
      <c r="B46" s="136"/>
      <c r="C46" s="72" t="s">
        <v>109</v>
      </c>
      <c r="D46" s="73" t="s">
        <v>30</v>
      </c>
      <c r="E46" s="40"/>
      <c r="F46" s="41"/>
      <c r="G46" s="42"/>
      <c r="H46" s="43"/>
    </row>
    <row r="47" spans="1:9" ht="15.75" customHeight="1" thickBot="1" x14ac:dyDescent="0.25">
      <c r="A47" s="124"/>
      <c r="B47" s="137"/>
      <c r="C47" s="75" t="s">
        <v>109</v>
      </c>
      <c r="D47" s="76" t="s">
        <v>32</v>
      </c>
      <c r="E47" s="77"/>
      <c r="F47" s="76"/>
      <c r="G47" s="76"/>
      <c r="H47" s="65">
        <f>(H15+H23+H27+H34+H44)*0.1</f>
        <v>0</v>
      </c>
    </row>
    <row r="48" spans="1:9" x14ac:dyDescent="0.2">
      <c r="A48" s="124"/>
      <c r="B48" s="138"/>
      <c r="C48" s="79"/>
      <c r="D48" s="139"/>
      <c r="E48" s="140"/>
      <c r="F48" s="139"/>
      <c r="G48" s="139"/>
      <c r="H48" s="71"/>
    </row>
    <row r="49" spans="1:8" ht="16.5" thickBot="1" x14ac:dyDescent="0.25">
      <c r="B49" s="30"/>
      <c r="C49" s="197" t="s">
        <v>27</v>
      </c>
      <c r="D49" s="197"/>
      <c r="E49" s="197"/>
      <c r="F49" s="197"/>
      <c r="G49" s="197"/>
      <c r="H49" s="198"/>
    </row>
    <row r="50" spans="1:8" x14ac:dyDescent="0.2">
      <c r="B50" s="30"/>
      <c r="C50" s="141" t="s">
        <v>7</v>
      </c>
      <c r="D50" s="142" t="s">
        <v>88</v>
      </c>
      <c r="E50" s="88"/>
      <c r="F50" s="87"/>
      <c r="G50" s="89"/>
      <c r="H50" s="90">
        <f>H15</f>
        <v>0</v>
      </c>
    </row>
    <row r="51" spans="1:8" x14ac:dyDescent="0.2">
      <c r="B51" s="30"/>
      <c r="C51" s="91" t="s">
        <v>9</v>
      </c>
      <c r="D51" s="92" t="s">
        <v>24</v>
      </c>
      <c r="E51" s="31"/>
      <c r="F51" s="32"/>
      <c r="G51" s="93"/>
      <c r="H51" s="94">
        <f>H23</f>
        <v>0</v>
      </c>
    </row>
    <row r="52" spans="1:8" x14ac:dyDescent="0.2">
      <c r="B52" s="30"/>
      <c r="C52" s="91" t="s">
        <v>11</v>
      </c>
      <c r="D52" s="92" t="s">
        <v>114</v>
      </c>
      <c r="E52" s="31"/>
      <c r="F52" s="32"/>
      <c r="G52" s="93"/>
      <c r="H52" s="94">
        <f>H27</f>
        <v>0</v>
      </c>
    </row>
    <row r="53" spans="1:8" s="148" customFormat="1" x14ac:dyDescent="0.2">
      <c r="A53" s="29"/>
      <c r="B53" s="30"/>
      <c r="C53" s="91" t="s">
        <v>12</v>
      </c>
      <c r="D53" s="143" t="s">
        <v>26</v>
      </c>
      <c r="E53" s="31"/>
      <c r="F53" s="32"/>
      <c r="G53" s="93"/>
      <c r="H53" s="94">
        <f>H34</f>
        <v>0</v>
      </c>
    </row>
    <row r="54" spans="1:8" s="148" customFormat="1" x14ac:dyDescent="0.2">
      <c r="A54" s="29"/>
      <c r="B54" s="30"/>
      <c r="C54" s="91" t="s">
        <v>35</v>
      </c>
      <c r="D54" s="143" t="s">
        <v>100</v>
      </c>
      <c r="E54" s="31"/>
      <c r="F54" s="32"/>
      <c r="G54" s="93"/>
      <c r="H54" s="94">
        <f>H44</f>
        <v>0</v>
      </c>
    </row>
    <row r="55" spans="1:8" s="148" customFormat="1" x14ac:dyDescent="0.2">
      <c r="A55" s="29"/>
      <c r="B55" s="30"/>
      <c r="C55" s="91" t="s">
        <v>109</v>
      </c>
      <c r="D55" s="92" t="s">
        <v>30</v>
      </c>
      <c r="E55" s="31"/>
      <c r="F55" s="32"/>
      <c r="G55" s="93"/>
      <c r="H55" s="94">
        <f>SUM(H50:H54)*0.1</f>
        <v>0</v>
      </c>
    </row>
    <row r="56" spans="1:8" s="148" customFormat="1" ht="16.5" thickBot="1" x14ac:dyDescent="0.3">
      <c r="A56" s="29"/>
      <c r="B56" s="30"/>
      <c r="C56" s="96"/>
      <c r="D56" s="192" t="s">
        <v>13</v>
      </c>
      <c r="E56" s="193"/>
      <c r="F56" s="193"/>
      <c r="G56" s="193"/>
      <c r="H56" s="97">
        <f>SUM(H50:H55)</f>
        <v>0</v>
      </c>
    </row>
    <row r="57" spans="1:8" s="148" customFormat="1" ht="18" customHeight="1" thickTop="1" thickBot="1" x14ac:dyDescent="0.3">
      <c r="A57" s="29"/>
      <c r="B57" s="30"/>
      <c r="C57" s="98"/>
      <c r="D57" s="194" t="s">
        <v>22</v>
      </c>
      <c r="E57" s="195"/>
      <c r="F57" s="195"/>
      <c r="G57" s="195"/>
      <c r="H57" s="99">
        <f>ROUND(H56*0.22,2)</f>
        <v>0</v>
      </c>
    </row>
    <row r="58" spans="1:8" s="148" customFormat="1" ht="17.25" customHeight="1" thickTop="1" thickBot="1" x14ac:dyDescent="0.3">
      <c r="A58" s="29"/>
      <c r="B58" s="100"/>
      <c r="C58" s="101"/>
      <c r="D58" s="185" t="s">
        <v>14</v>
      </c>
      <c r="E58" s="186"/>
      <c r="F58" s="186"/>
      <c r="G58" s="186"/>
      <c r="H58" s="102">
        <f>H57+H56</f>
        <v>0</v>
      </c>
    </row>
    <row r="59" spans="1:8" s="148" customFormat="1" x14ac:dyDescent="0.2">
      <c r="A59" s="29"/>
      <c r="B59" s="103"/>
      <c r="C59" s="103"/>
      <c r="D59" s="144"/>
      <c r="E59" s="103"/>
      <c r="F59" s="29"/>
      <c r="G59" s="29"/>
      <c r="H59" s="29"/>
    </row>
    <row r="60" spans="1:8" s="148" customFormat="1" ht="12.75" customHeight="1" x14ac:dyDescent="0.2">
      <c r="A60" s="29"/>
      <c r="B60" s="103"/>
      <c r="C60" s="103"/>
      <c r="D60" s="144"/>
      <c r="E60" s="103"/>
      <c r="F60" s="29"/>
      <c r="G60" s="29"/>
      <c r="H60" s="29"/>
    </row>
    <row r="61" spans="1:8" s="148" customFormat="1" x14ac:dyDescent="0.2">
      <c r="A61" s="29"/>
      <c r="B61" s="103"/>
      <c r="C61" s="103"/>
      <c r="D61" s="144"/>
      <c r="E61" s="103"/>
      <c r="F61" s="29"/>
      <c r="G61" s="29"/>
      <c r="H61" s="29"/>
    </row>
    <row r="62" spans="1:8" s="148" customFormat="1" ht="12.75" customHeight="1" x14ac:dyDescent="0.2">
      <c r="A62" s="29"/>
      <c r="B62" s="103"/>
      <c r="C62" s="103"/>
      <c r="D62" s="144"/>
      <c r="E62" s="103"/>
      <c r="F62" s="29"/>
      <c r="G62" s="29"/>
      <c r="H62" s="29"/>
    </row>
    <row r="63" spans="1:8" s="148" customFormat="1" x14ac:dyDescent="0.2">
      <c r="A63" s="29"/>
      <c r="B63" s="103"/>
      <c r="C63" s="103"/>
      <c r="D63" s="144"/>
      <c r="E63" s="103"/>
      <c r="F63" s="29"/>
      <c r="G63" s="29"/>
      <c r="H63" s="29"/>
    </row>
    <row r="64" spans="1:8" s="148" customFormat="1" ht="12.75" customHeight="1" x14ac:dyDescent="0.2">
      <c r="A64" s="29"/>
      <c r="B64" s="103"/>
      <c r="C64" s="103"/>
      <c r="D64" s="144"/>
      <c r="E64" s="103"/>
      <c r="F64" s="29"/>
      <c r="G64" s="29"/>
      <c r="H64" s="29"/>
    </row>
    <row r="65" spans="1:8" s="148" customFormat="1" x14ac:dyDescent="0.2">
      <c r="A65" s="29"/>
      <c r="B65" s="103"/>
      <c r="C65" s="103"/>
      <c r="D65" s="144"/>
      <c r="E65" s="103"/>
      <c r="F65" s="29"/>
      <c r="G65" s="29"/>
      <c r="H65" s="29"/>
    </row>
    <row r="66" spans="1:8" s="148" customFormat="1" ht="12.75" customHeight="1" x14ac:dyDescent="0.2">
      <c r="A66" s="29"/>
      <c r="B66" s="103"/>
      <c r="C66" s="103"/>
      <c r="D66" s="144"/>
      <c r="E66" s="103"/>
      <c r="F66" s="29"/>
      <c r="G66" s="29"/>
      <c r="H66" s="29"/>
    </row>
    <row r="67" spans="1:8" s="148" customFormat="1" x14ac:dyDescent="0.2">
      <c r="A67" s="29"/>
      <c r="B67" s="103"/>
      <c r="C67" s="103"/>
      <c r="D67" s="144"/>
      <c r="E67" s="103"/>
      <c r="F67" s="29"/>
      <c r="G67" s="29"/>
      <c r="H67" s="29"/>
    </row>
    <row r="68" spans="1:8" s="148" customFormat="1" ht="12.75" customHeight="1" x14ac:dyDescent="0.2">
      <c r="A68" s="29"/>
      <c r="B68" s="103"/>
      <c r="C68" s="103"/>
      <c r="D68" s="144"/>
      <c r="E68" s="103"/>
      <c r="F68" s="29"/>
      <c r="G68" s="29"/>
      <c r="H68" s="29"/>
    </row>
    <row r="69" spans="1:8" s="148" customFormat="1" x14ac:dyDescent="0.2">
      <c r="A69" s="29"/>
      <c r="B69" s="103"/>
      <c r="C69" s="103"/>
      <c r="D69" s="144"/>
      <c r="E69" s="103"/>
      <c r="F69" s="29"/>
      <c r="G69" s="29"/>
      <c r="H69" s="29"/>
    </row>
    <row r="70" spans="1:8" s="148" customFormat="1" x14ac:dyDescent="0.2">
      <c r="A70" s="29"/>
      <c r="B70" s="103"/>
      <c r="C70" s="103"/>
      <c r="D70" s="144"/>
      <c r="E70" s="103"/>
      <c r="F70" s="29"/>
      <c r="G70" s="29"/>
      <c r="H70" s="29"/>
    </row>
    <row r="71" spans="1:8" s="148" customFormat="1" x14ac:dyDescent="0.2">
      <c r="A71" s="29"/>
      <c r="B71" s="103"/>
      <c r="C71" s="103"/>
      <c r="D71" s="144"/>
      <c r="E71" s="103"/>
      <c r="F71" s="29"/>
      <c r="G71" s="29"/>
      <c r="H71" s="29"/>
    </row>
    <row r="72" spans="1:8" s="148" customFormat="1" ht="12.75" customHeight="1" x14ac:dyDescent="0.2">
      <c r="A72" s="29"/>
      <c r="B72" s="103"/>
      <c r="C72" s="103"/>
      <c r="D72" s="144"/>
      <c r="E72" s="103"/>
      <c r="F72" s="29"/>
      <c r="G72" s="29"/>
      <c r="H72" s="29"/>
    </row>
    <row r="73" spans="1:8" s="148" customFormat="1" x14ac:dyDescent="0.2">
      <c r="A73" s="29"/>
      <c r="B73" s="103"/>
      <c r="C73" s="103"/>
      <c r="D73" s="144"/>
      <c r="E73" s="103"/>
      <c r="F73" s="29"/>
      <c r="G73" s="29"/>
      <c r="H73" s="29"/>
    </row>
    <row r="74" spans="1:8" s="148" customFormat="1" ht="12.75" customHeight="1" x14ac:dyDescent="0.2">
      <c r="A74" s="29"/>
      <c r="B74" s="103"/>
      <c r="C74" s="103"/>
      <c r="D74" s="144"/>
      <c r="E74" s="103"/>
      <c r="F74" s="29"/>
      <c r="G74" s="29"/>
      <c r="H74" s="29"/>
    </row>
    <row r="75" spans="1:8" s="148" customFormat="1" ht="12.75" customHeight="1" x14ac:dyDescent="0.2">
      <c r="A75" s="29"/>
      <c r="B75" s="103"/>
      <c r="C75" s="103"/>
      <c r="D75" s="144"/>
      <c r="E75" s="103"/>
      <c r="F75" s="29"/>
      <c r="G75" s="29"/>
      <c r="H75" s="29"/>
    </row>
    <row r="76" spans="1:8" s="148" customFormat="1" ht="12.75" customHeight="1" x14ac:dyDescent="0.2">
      <c r="A76" s="29"/>
      <c r="B76" s="103"/>
      <c r="C76" s="103"/>
      <c r="D76" s="144"/>
      <c r="E76" s="103"/>
      <c r="F76" s="29"/>
      <c r="G76" s="29"/>
      <c r="H76" s="29"/>
    </row>
    <row r="77" spans="1:8" s="148" customFormat="1" x14ac:dyDescent="0.2">
      <c r="A77" s="29"/>
      <c r="B77" s="103"/>
      <c r="C77" s="103"/>
      <c r="D77" s="144"/>
      <c r="E77" s="103"/>
      <c r="F77" s="29"/>
      <c r="G77" s="29"/>
      <c r="H77" s="29"/>
    </row>
    <row r="78" spans="1:8" s="148" customFormat="1" ht="12.75" customHeight="1" x14ac:dyDescent="0.2">
      <c r="A78" s="29"/>
      <c r="B78" s="103"/>
      <c r="C78" s="103"/>
      <c r="D78" s="144"/>
      <c r="E78" s="103"/>
      <c r="F78" s="29"/>
      <c r="G78" s="29"/>
      <c r="H78" s="29"/>
    </row>
    <row r="79" spans="1:8" s="148" customFormat="1" x14ac:dyDescent="0.2">
      <c r="A79" s="29"/>
      <c r="B79" s="103"/>
      <c r="C79" s="103"/>
      <c r="D79" s="144"/>
      <c r="E79" s="103"/>
      <c r="F79" s="29"/>
      <c r="G79" s="29"/>
      <c r="H79" s="29"/>
    </row>
    <row r="80" spans="1:8" s="148" customFormat="1" x14ac:dyDescent="0.2">
      <c r="A80" s="29"/>
      <c r="B80" s="103"/>
      <c r="C80" s="103"/>
      <c r="D80" s="144"/>
      <c r="E80" s="103"/>
      <c r="F80" s="29"/>
      <c r="G80" s="29"/>
      <c r="H80" s="29"/>
    </row>
    <row r="81" spans="1:8" s="148" customFormat="1" x14ac:dyDescent="0.2">
      <c r="A81" s="29"/>
      <c r="B81" s="103"/>
      <c r="C81" s="103"/>
      <c r="D81" s="144"/>
      <c r="E81" s="103"/>
      <c r="F81" s="29"/>
      <c r="G81" s="29"/>
      <c r="H81" s="29"/>
    </row>
    <row r="82" spans="1:8" s="148" customFormat="1" x14ac:dyDescent="0.2">
      <c r="A82" s="29"/>
      <c r="B82" s="103"/>
      <c r="C82" s="103"/>
      <c r="D82" s="144"/>
      <c r="E82" s="103"/>
      <c r="F82" s="29"/>
      <c r="G82" s="29"/>
      <c r="H82" s="29"/>
    </row>
    <row r="83" spans="1:8" s="148" customFormat="1" x14ac:dyDescent="0.2">
      <c r="A83" s="29"/>
      <c r="B83" s="103"/>
      <c r="C83" s="103"/>
      <c r="D83" s="144"/>
      <c r="E83" s="103"/>
      <c r="F83" s="29"/>
      <c r="G83" s="29"/>
      <c r="H83" s="29"/>
    </row>
    <row r="84" spans="1:8" s="148" customFormat="1" x14ac:dyDescent="0.2">
      <c r="A84" s="29"/>
      <c r="B84" s="103"/>
      <c r="C84" s="103"/>
      <c r="D84" s="144"/>
      <c r="E84" s="103"/>
      <c r="F84" s="29"/>
      <c r="G84" s="29"/>
      <c r="H84" s="29"/>
    </row>
    <row r="85" spans="1:8" s="148" customFormat="1" x14ac:dyDescent="0.2">
      <c r="A85" s="29"/>
      <c r="B85" s="103"/>
      <c r="C85" s="103"/>
      <c r="D85" s="144"/>
      <c r="E85" s="103"/>
      <c r="F85" s="29"/>
      <c r="G85" s="29"/>
      <c r="H85" s="29"/>
    </row>
    <row r="86" spans="1:8" s="148" customFormat="1" x14ac:dyDescent="0.2">
      <c r="A86" s="29"/>
      <c r="B86" s="103"/>
      <c r="C86" s="103"/>
      <c r="D86" s="144"/>
      <c r="E86" s="103"/>
      <c r="F86" s="29"/>
      <c r="G86" s="29"/>
      <c r="H86" s="29"/>
    </row>
    <row r="87" spans="1:8" s="148" customFormat="1" x14ac:dyDescent="0.2">
      <c r="A87" s="29"/>
      <c r="B87" s="103"/>
      <c r="C87" s="103"/>
      <c r="D87" s="144"/>
      <c r="E87" s="103"/>
      <c r="F87" s="29"/>
      <c r="G87" s="29"/>
      <c r="H87" s="29"/>
    </row>
    <row r="88" spans="1:8" s="148" customFormat="1" x14ac:dyDescent="0.2">
      <c r="A88" s="29"/>
      <c r="B88" s="103"/>
      <c r="C88" s="103"/>
      <c r="D88" s="144"/>
      <c r="E88" s="103"/>
      <c r="F88" s="29"/>
      <c r="G88" s="29"/>
      <c r="H88" s="29"/>
    </row>
    <row r="89" spans="1:8" s="148" customFormat="1" x14ac:dyDescent="0.2">
      <c r="A89" s="29"/>
      <c r="B89" s="103"/>
      <c r="C89" s="103"/>
      <c r="D89" s="144"/>
      <c r="E89" s="103"/>
      <c r="F89" s="29"/>
      <c r="G89" s="29"/>
      <c r="H89" s="29"/>
    </row>
    <row r="90" spans="1:8" s="148" customFormat="1" x14ac:dyDescent="0.2">
      <c r="A90" s="29"/>
      <c r="B90" s="103"/>
      <c r="C90" s="103"/>
      <c r="D90" s="144"/>
      <c r="E90" s="103"/>
      <c r="F90" s="29"/>
      <c r="G90" s="29"/>
      <c r="H90" s="29"/>
    </row>
    <row r="91" spans="1:8" s="148" customFormat="1" x14ac:dyDescent="0.2">
      <c r="A91" s="29"/>
      <c r="B91" s="103"/>
      <c r="C91" s="103"/>
      <c r="D91" s="144"/>
      <c r="E91" s="103"/>
      <c r="F91" s="29"/>
      <c r="G91" s="29"/>
      <c r="H91" s="29"/>
    </row>
  </sheetData>
  <sheetProtection password="E95E" sheet="1" objects="1" scenarios="1"/>
  <mergeCells count="6">
    <mergeCell ref="D58:G58"/>
    <mergeCell ref="B1:H1"/>
    <mergeCell ref="D15:G15"/>
    <mergeCell ref="C49:H49"/>
    <mergeCell ref="D56:G56"/>
    <mergeCell ref="D57:G57"/>
  </mergeCells>
  <dataValidations count="1">
    <dataValidation type="custom" allowBlank="1" showInputMessage="1" showErrorMessage="1" errorTitle="Preverite vnos" error="Ceno/e.m. je potrebno vnesti največ na cent natančno (dve decimalni mesti)." sqref="G6:G14 G18:G22 G26 G30:G33 G37:G43">
      <formula1>G6=ROUND(G6,2)</formula1>
    </dataValidation>
  </dataValidations>
  <pageMargins left="0.47244094488188981" right="0.23622047244094491" top="0.39370078740157483" bottom="0.74803149606299213" header="0.31496062992125984" footer="0.31496062992125984"/>
  <pageSetup paperSize="9" scale="91" orientation="portrait" horizontalDpi="4294967292" r:id="rId1"/>
  <headerFooter alignWithMargins="0">
    <oddFooter>Stran &amp;P</oddFooter>
  </headerFooter>
  <rowBreaks count="2" manualBreakCount="2">
    <brk id="21" min="1" max="7" man="1"/>
    <brk id="34"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5</vt:i4>
      </vt:variant>
      <vt:variant>
        <vt:lpstr>Imenovani obsegi</vt:lpstr>
      </vt:variant>
      <vt:variant>
        <vt:i4>9</vt:i4>
      </vt:variant>
    </vt:vector>
  </HeadingPairs>
  <TitlesOfParts>
    <vt:vector size="14" baseType="lpstr">
      <vt:lpstr>Rekapitulacija</vt:lpstr>
      <vt:lpstr>Skupne storitve</vt:lpstr>
      <vt:lpstr>Kamnita zložba</vt:lpstr>
      <vt:lpstr>Drenažno rebro</vt:lpstr>
      <vt:lpstr>Jašek v km 8,091</vt:lpstr>
      <vt:lpstr>'Drenažno rebro'!Področje_tiskanja</vt:lpstr>
      <vt:lpstr>'Jašek v km 8,091'!Področje_tiskanja</vt:lpstr>
      <vt:lpstr>'Kamnita zložba'!Področje_tiskanja</vt:lpstr>
      <vt:lpstr>Rekapitulacija!Področje_tiskanja</vt:lpstr>
      <vt:lpstr>'Skupne storitve'!Področje_tiskanja</vt:lpstr>
      <vt:lpstr>'Drenažno rebro'!Tiskanje_naslovov</vt:lpstr>
      <vt:lpstr>'Jašek v km 8,091'!Tiskanje_naslovov</vt:lpstr>
      <vt:lpstr>'Kamnita zložba'!Tiskanje_naslovov</vt:lpstr>
      <vt:lpstr>'Skupne storitve'!Tiskanje_naslovov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PREDRAČUN</dc:title>
  <dc:creator>BOJAN MAVRI</dc:creator>
  <cp:lastModifiedBy>Ana Vehovec</cp:lastModifiedBy>
  <cp:lastPrinted>2022-01-28T07:56:14Z</cp:lastPrinted>
  <dcterms:created xsi:type="dcterms:W3CDTF">1998-06-30T10:52:36Z</dcterms:created>
  <dcterms:modified xsi:type="dcterms:W3CDTF">2022-03-18T13:11:33Z</dcterms:modified>
</cp:coreProperties>
</file>